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124226"/>
  <mc:AlternateContent xmlns:mc="http://schemas.openxmlformats.org/markup-compatibility/2006">
    <mc:Choice Requires="x15">
      <x15ac:absPath xmlns:x15ac="http://schemas.microsoft.com/office/spreadsheetml/2010/11/ac" url="/Users/wangh/Documents/Fleet_statistics/2024/"/>
    </mc:Choice>
  </mc:AlternateContent>
  <xr:revisionPtr revIDLastSave="0" documentId="13_ncr:1_{F0EF6D1F-167C-F144-94D5-8A01B11E2013}" xr6:coauthVersionLast="47" xr6:coauthVersionMax="47" xr10:uidLastSave="{00000000-0000-0000-0000-000000000000}"/>
  <bookViews>
    <workbookView xWindow="1060" yWindow="580" windowWidth="36240" windowHeight="19300" tabRatio="875" xr2:uid="{00000000-000D-0000-FFFF-FFFF00000000}"/>
  </bookViews>
  <sheets>
    <sheet name="Contents" sheetId="45" r:id="rId1"/>
    <sheet name="1.1, 1.2" sheetId="13" r:id="rId2"/>
    <sheet name="1.1extra" sheetId="57" r:id="rId3"/>
    <sheet name="1.3" sheetId="1" r:id="rId4"/>
    <sheet name="1.4 to 1.7" sheetId="7" r:id="rId5"/>
    <sheet name="1.4b" sheetId="95" r:id="rId6"/>
    <sheet name="1.5b" sheetId="84" r:id="rId7"/>
    <sheet name="2.1, 2.2, 2.3,2.4" sheetId="8" r:id="rId8"/>
    <sheet name="2.5a-2.8a" sheetId="3" r:id="rId9"/>
    <sheet name="2.9" sheetId="58" r:id="rId10"/>
    <sheet name="2.10" sheetId="73" r:id="rId11"/>
    <sheet name="3.1,3.2,3.4,8.3" sheetId="11" r:id="rId12"/>
    <sheet name="3.5" sheetId="12" r:id="rId13"/>
    <sheet name="3.6" sheetId="55" r:id="rId14"/>
    <sheet name="4.1, 4.2" sheetId="41" r:id="rId15"/>
    <sheet name="4.3a,b" sheetId="21" r:id="rId16"/>
    <sheet name="4.4" sheetId="64" r:id="rId17"/>
    <sheet name="5.1" sheetId="61" r:id="rId18"/>
    <sheet name="5.2abcd" sheetId="52" r:id="rId19"/>
    <sheet name="6.1,6.2c" sheetId="18" r:id="rId20"/>
    <sheet name="6.2b" sheetId="56" r:id="rId21"/>
    <sheet name="6.3" sheetId="42" r:id="rId22"/>
    <sheet name="6.4a,b" sheetId="23" r:id="rId23"/>
    <sheet name="6.5a,b" sheetId="60" r:id="rId24"/>
    <sheet name="6.7a, b" sheetId="59" r:id="rId25"/>
    <sheet name="7.1,7.2" sheetId="19" r:id="rId26"/>
    <sheet name="7.3abc" sheetId="74" r:id="rId27"/>
    <sheet name="7.3de" sheetId="75" r:id="rId28"/>
    <sheet name="8.1a,b" sheetId="53" r:id="rId29"/>
    <sheet name="8.2a,b" sheetId="25" r:id="rId30"/>
    <sheet name="8.4" sheetId="80" r:id="rId31"/>
    <sheet name="8.5" sheetId="93" r:id="rId32"/>
    <sheet name="9.1" sheetId="91" r:id="rId33"/>
    <sheet name="9.2" sheetId="82" r:id="rId34"/>
    <sheet name="10.1, 10.2" sheetId="22" r:id="rId35"/>
    <sheet name="11.1,11.2" sheetId="63" r:id="rId36"/>
  </sheets>
  <definedNames>
    <definedName name="_xlnm._FilterDatabase" localSheetId="32" hidden="1">'9.1'!$A$2:$J$65</definedName>
    <definedName name="_xlnm.Print_Area" localSheetId="34">'10.1, 10.2'!$A$32:$T$57</definedName>
    <definedName name="_xlnm.Print_Area" localSheetId="7">'2.1, 2.2, 2.3,2.4'!$L$17:$W$47</definedName>
    <definedName name="_xlnm.Print_Area" localSheetId="8">'2.5a-2.8a'!#REF!</definedName>
    <definedName name="_xlnm.Print_Area" localSheetId="9">'2.9'!$D$2:$M$27</definedName>
    <definedName name="_xlnm.Print_Area" localSheetId="11">'3.1,3.2,3.4,8.3'!$A$36:$J$61</definedName>
    <definedName name="_xlnm.Print_Area" localSheetId="14">'4.1, 4.2'!#REF!</definedName>
    <definedName name="_xlnm.Print_Area" localSheetId="15">'4.3a,b'!$L$3:$V$56</definedName>
    <definedName name="_xlnm.Print_Area" localSheetId="18">'5.2abcd'!$P$48:$Y$69</definedName>
    <definedName name="_xlnm.Print_Area" localSheetId="19">'6.1,6.2c'!#REF!</definedName>
    <definedName name="_xlnm.Print_Area" localSheetId="20">'6.2b'!$F$39:$S$48</definedName>
    <definedName name="_xlnm.Print_Area" localSheetId="21">'6.3'!$D$3:$O$33</definedName>
    <definedName name="_xlnm.Print_Area" localSheetId="22">'6.4a,b'!$A$10:$T$38</definedName>
    <definedName name="_xlnm.Print_Area" localSheetId="23">'6.5a,b'!$O$2:$X$63</definedName>
    <definedName name="_xlnm.Print_Area" localSheetId="24">'6.7a, b'!$M$88:$T$115</definedName>
    <definedName name="_xlnm.Print_Area" localSheetId="25">'7.1,7.2'!$V$29:$AF$78</definedName>
    <definedName name="_xlnm.Print_Area" localSheetId="28">'8.1a,b'!$A$54:$L$79</definedName>
    <definedName name="_xlnm.Print_Area" localSheetId="29">'8.2a,b'!$J$6:$V$25</definedName>
    <definedName name="_xlnm.Print_Area" localSheetId="0">Contents!$A$1:$E$61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63" l="1"/>
  <c r="F6" i="63"/>
  <c r="F7" i="63"/>
  <c r="F8" i="63"/>
  <c r="F9" i="63"/>
  <c r="F10" i="63"/>
  <c r="F11" i="63"/>
  <c r="F12" i="63"/>
  <c r="F13" i="63"/>
  <c r="F14" i="63"/>
  <c r="F15" i="63"/>
  <c r="F16" i="63"/>
  <c r="F17" i="63"/>
  <c r="F18" i="63"/>
  <c r="F19" i="63"/>
  <c r="F20" i="63"/>
  <c r="F21" i="63"/>
  <c r="F22" i="63"/>
  <c r="F23" i="63"/>
  <c r="F24" i="63"/>
  <c r="F25" i="63"/>
  <c r="F26" i="63"/>
  <c r="F27" i="63"/>
  <c r="F4" i="63"/>
  <c r="C27" i="63" l="1"/>
  <c r="G27" i="63"/>
  <c r="H27" i="63"/>
  <c r="Q4" i="80"/>
  <c r="Q5" i="80"/>
  <c r="Q6" i="80"/>
  <c r="Q7" i="80"/>
  <c r="Q8" i="80"/>
  <c r="Q9" i="80"/>
  <c r="Q10" i="80"/>
  <c r="Q11" i="80"/>
  <c r="Q12" i="80"/>
  <c r="Q13" i="80"/>
  <c r="Q14" i="80"/>
  <c r="Q15" i="80"/>
  <c r="Q16" i="80"/>
  <c r="Q17" i="80"/>
  <c r="Q18" i="80"/>
  <c r="Q19" i="80"/>
  <c r="Q20" i="80"/>
  <c r="Q21" i="80"/>
  <c r="Q22" i="80"/>
  <c r="Q23" i="80"/>
  <c r="Q24" i="80"/>
  <c r="Q25" i="80"/>
  <c r="Q26" i="80"/>
  <c r="Q27" i="80"/>
  <c r="Q3" i="80"/>
  <c r="Z26" i="25"/>
  <c r="AA26" i="25"/>
  <c r="AB26" i="25"/>
  <c r="AC26" i="25"/>
  <c r="U27" i="53"/>
  <c r="V27" i="53"/>
  <c r="W27" i="53"/>
  <c r="X27" i="53"/>
  <c r="Y27" i="53"/>
  <c r="Z27" i="53"/>
  <c r="AA27" i="53"/>
  <c r="H177" i="18"/>
  <c r="H152" i="18"/>
  <c r="H127" i="18"/>
  <c r="H102" i="18"/>
  <c r="H77" i="18"/>
  <c r="H52" i="18"/>
  <c r="H27" i="18"/>
  <c r="L122" i="61"/>
  <c r="M122" i="61"/>
  <c r="N122" i="61"/>
  <c r="L98" i="61"/>
  <c r="M98" i="61"/>
  <c r="N98" i="61"/>
  <c r="L74" i="61"/>
  <c r="M74" i="61"/>
  <c r="N74" i="61"/>
  <c r="L50" i="61"/>
  <c r="M50" i="61"/>
  <c r="N50" i="61"/>
  <c r="L26" i="61"/>
  <c r="M26" i="61"/>
  <c r="N26" i="61"/>
  <c r="P27" i="64"/>
  <c r="Q27" i="64"/>
  <c r="R27" i="64"/>
  <c r="S27" i="64"/>
  <c r="P26" i="55"/>
  <c r="Q26" i="55"/>
  <c r="R26" i="55"/>
  <c r="S26" i="55"/>
  <c r="T26" i="55"/>
  <c r="V26" i="55"/>
  <c r="W26" i="55"/>
  <c r="X26" i="55"/>
  <c r="Y26" i="55"/>
  <c r="Z8" i="73"/>
  <c r="Z11" i="73"/>
  <c r="Z12" i="73"/>
  <c r="Z13" i="73"/>
  <c r="Z14" i="73"/>
  <c r="Z15" i="73"/>
  <c r="L59" i="3"/>
  <c r="Z28" i="8"/>
  <c r="AA28" i="8"/>
  <c r="AB28" i="8"/>
  <c r="AC28" i="8"/>
  <c r="AD28" i="8"/>
  <c r="AE28" i="8"/>
  <c r="AF28" i="8"/>
  <c r="AG28" i="8"/>
  <c r="AH28" i="8"/>
  <c r="AI28" i="8"/>
  <c r="AJ28" i="8"/>
  <c r="R34" i="84"/>
  <c r="R35" i="84"/>
  <c r="R36" i="84"/>
  <c r="R37" i="84"/>
  <c r="R38" i="84"/>
  <c r="R39" i="84"/>
  <c r="R40" i="84"/>
  <c r="R41" i="84"/>
  <c r="R42" i="84"/>
  <c r="R43" i="84"/>
  <c r="R44" i="84"/>
  <c r="R45" i="84"/>
  <c r="R46" i="84"/>
  <c r="R47" i="84"/>
  <c r="R48" i="84"/>
  <c r="R49" i="84"/>
  <c r="R50" i="84"/>
  <c r="R51" i="84"/>
  <c r="R52" i="84"/>
  <c r="R53" i="84"/>
  <c r="R54" i="84"/>
  <c r="R55" i="84"/>
  <c r="R56" i="84"/>
  <c r="R33" i="84"/>
  <c r="C84" i="84"/>
  <c r="D84" i="84"/>
  <c r="E84" i="84"/>
  <c r="F84" i="84"/>
  <c r="G84" i="84"/>
  <c r="H84" i="84"/>
  <c r="I84" i="84"/>
  <c r="J84" i="84"/>
  <c r="K84" i="84"/>
  <c r="L84" i="84"/>
  <c r="M84" i="84"/>
  <c r="N84" i="84"/>
  <c r="O84" i="84"/>
  <c r="P84" i="84"/>
  <c r="Q84" i="84"/>
  <c r="R84" i="84"/>
  <c r="B27" i="7" l="1"/>
  <c r="F27" i="7"/>
  <c r="G27" i="7"/>
  <c r="H27" i="7"/>
  <c r="I27" i="7"/>
  <c r="J27" i="7"/>
  <c r="K27" i="7"/>
  <c r="L27" i="7"/>
  <c r="T27" i="7"/>
  <c r="U27" i="7"/>
  <c r="V27" i="7"/>
  <c r="W27" i="7"/>
  <c r="K27" i="13"/>
  <c r="L27" i="13"/>
  <c r="M27" i="13"/>
  <c r="N27" i="13"/>
  <c r="O27" i="13"/>
  <c r="P27" i="13"/>
  <c r="Q27" i="13"/>
  <c r="R27" i="13"/>
  <c r="H27" i="13"/>
  <c r="I27" i="13"/>
  <c r="Y8" i="73"/>
  <c r="Y12" i="73" s="1"/>
  <c r="Z25" i="25"/>
  <c r="AB25" i="25" s="1"/>
  <c r="AA25" i="25"/>
  <c r="AC25" i="25"/>
  <c r="U26" i="53"/>
  <c r="V26" i="53"/>
  <c r="W26" i="53"/>
  <c r="X26" i="53"/>
  <c r="Y26" i="53"/>
  <c r="Z26" i="53"/>
  <c r="AA26" i="53"/>
  <c r="H151" i="18"/>
  <c r="H126" i="18"/>
  <c r="H101" i="18"/>
  <c r="H76" i="18"/>
  <c r="H51" i="18"/>
  <c r="H26" i="18"/>
  <c r="H176" i="18"/>
  <c r="N73" i="61"/>
  <c r="M73" i="61"/>
  <c r="L73" i="61"/>
  <c r="L97" i="61"/>
  <c r="M97" i="61"/>
  <c r="N97" i="61"/>
  <c r="L121" i="61"/>
  <c r="M121" i="61"/>
  <c r="N121" i="61"/>
  <c r="L49" i="61"/>
  <c r="M49" i="61"/>
  <c r="N49" i="61"/>
  <c r="L25" i="61"/>
  <c r="M25" i="61"/>
  <c r="N25" i="61"/>
  <c r="L3" i="61"/>
  <c r="L4" i="61"/>
  <c r="L5" i="61"/>
  <c r="L6" i="61"/>
  <c r="L7" i="61"/>
  <c r="L8" i="61"/>
  <c r="L9" i="61"/>
  <c r="L10" i="61"/>
  <c r="L11" i="61"/>
  <c r="L12" i="61"/>
  <c r="L13" i="61"/>
  <c r="L14" i="61"/>
  <c r="L15" i="61"/>
  <c r="L16" i="61"/>
  <c r="L17" i="61"/>
  <c r="L18" i="61"/>
  <c r="L19" i="61"/>
  <c r="L20" i="61"/>
  <c r="L21" i="61"/>
  <c r="L22" i="61"/>
  <c r="L23" i="61"/>
  <c r="L24" i="61"/>
  <c r="L27" i="61"/>
  <c r="L28" i="61"/>
  <c r="L29" i="61"/>
  <c r="L30" i="61"/>
  <c r="L31" i="61"/>
  <c r="L32" i="61"/>
  <c r="L33" i="61"/>
  <c r="L34" i="61"/>
  <c r="L35" i="61"/>
  <c r="L36" i="61"/>
  <c r="L37" i="61"/>
  <c r="L38" i="61"/>
  <c r="L39" i="61"/>
  <c r="L40" i="61"/>
  <c r="L41" i="61"/>
  <c r="L42" i="61"/>
  <c r="L43" i="61"/>
  <c r="L44" i="61"/>
  <c r="L45" i="61"/>
  <c r="L46" i="61"/>
  <c r="L47" i="61"/>
  <c r="L48" i="61"/>
  <c r="L51" i="61"/>
  <c r="L52" i="61"/>
  <c r="L53" i="61"/>
  <c r="L54" i="61"/>
  <c r="L55" i="61"/>
  <c r="L56" i="61"/>
  <c r="L57" i="61"/>
  <c r="L58" i="61"/>
  <c r="L59" i="61"/>
  <c r="L60" i="61"/>
  <c r="L61" i="61"/>
  <c r="L62" i="61"/>
  <c r="L63" i="61"/>
  <c r="L64" i="61"/>
  <c r="L65" i="61"/>
  <c r="L66" i="61"/>
  <c r="L67" i="61"/>
  <c r="L68" i="61"/>
  <c r="L69" i="61"/>
  <c r="L70" i="61"/>
  <c r="L71" i="61"/>
  <c r="L72" i="61"/>
  <c r="L75" i="61"/>
  <c r="L76" i="61"/>
  <c r="L77" i="61"/>
  <c r="L78" i="61"/>
  <c r="L79" i="61"/>
  <c r="L80" i="61"/>
  <c r="L81" i="61"/>
  <c r="L82" i="61"/>
  <c r="L83" i="61"/>
  <c r="L84" i="61"/>
  <c r="L85" i="61"/>
  <c r="L86" i="61"/>
  <c r="L87" i="61"/>
  <c r="L88" i="61"/>
  <c r="L89" i="61"/>
  <c r="L90" i="61"/>
  <c r="L91" i="61"/>
  <c r="L92" i="61"/>
  <c r="L93" i="61"/>
  <c r="L94" i="61"/>
  <c r="L95" i="61"/>
  <c r="L96" i="61"/>
  <c r="L99" i="61"/>
  <c r="L100" i="61"/>
  <c r="L101" i="61"/>
  <c r="L102" i="61"/>
  <c r="L103" i="61"/>
  <c r="L104" i="61"/>
  <c r="L105" i="61"/>
  <c r="L106" i="61"/>
  <c r="L107" i="61"/>
  <c r="L108" i="61"/>
  <c r="L109" i="61"/>
  <c r="L110" i="61"/>
  <c r="L111" i="61"/>
  <c r="L112" i="61"/>
  <c r="L113" i="61"/>
  <c r="L114" i="61"/>
  <c r="L115" i="61"/>
  <c r="L116" i="61"/>
  <c r="L117" i="61"/>
  <c r="L118" i="61"/>
  <c r="L119" i="61"/>
  <c r="L120" i="61"/>
  <c r="M3" i="61"/>
  <c r="M4" i="61"/>
  <c r="M5" i="61"/>
  <c r="M6" i="61"/>
  <c r="M7" i="61"/>
  <c r="M8" i="61"/>
  <c r="M9" i="61"/>
  <c r="M10" i="61"/>
  <c r="M11" i="61"/>
  <c r="M12" i="61"/>
  <c r="M13" i="61"/>
  <c r="M14" i="61"/>
  <c r="M15" i="61"/>
  <c r="M16" i="61"/>
  <c r="M17" i="61"/>
  <c r="M18" i="61"/>
  <c r="M19" i="61"/>
  <c r="M20" i="61"/>
  <c r="M21" i="61"/>
  <c r="M22" i="61"/>
  <c r="M23" i="61"/>
  <c r="M24" i="61"/>
  <c r="M27" i="61"/>
  <c r="M28" i="61"/>
  <c r="M29" i="61"/>
  <c r="M30" i="61"/>
  <c r="M31" i="61"/>
  <c r="M32" i="61"/>
  <c r="M33" i="61"/>
  <c r="M34" i="61"/>
  <c r="M35" i="61"/>
  <c r="M36" i="61"/>
  <c r="M37" i="61"/>
  <c r="M38" i="61"/>
  <c r="M39" i="61"/>
  <c r="M40" i="61"/>
  <c r="M41" i="61"/>
  <c r="M42" i="61"/>
  <c r="M43" i="61"/>
  <c r="M44" i="61"/>
  <c r="M45" i="61"/>
  <c r="M46" i="61"/>
  <c r="M47" i="61"/>
  <c r="M48" i="61"/>
  <c r="M51" i="61"/>
  <c r="M52" i="61"/>
  <c r="M53" i="61"/>
  <c r="M54" i="61"/>
  <c r="M55" i="61"/>
  <c r="M56" i="61"/>
  <c r="M57" i="61"/>
  <c r="M58" i="61"/>
  <c r="M59" i="61"/>
  <c r="M60" i="61"/>
  <c r="M61" i="61"/>
  <c r="M62" i="61"/>
  <c r="M63" i="61"/>
  <c r="M64" i="61"/>
  <c r="M65" i="61"/>
  <c r="M66" i="61"/>
  <c r="M67" i="61"/>
  <c r="M68" i="61"/>
  <c r="M69" i="61"/>
  <c r="M70" i="61"/>
  <c r="M71" i="61"/>
  <c r="M72" i="61"/>
  <c r="M75" i="61"/>
  <c r="M76" i="61"/>
  <c r="M77" i="61"/>
  <c r="M78" i="61"/>
  <c r="M79" i="61"/>
  <c r="M80" i="61"/>
  <c r="M81" i="61"/>
  <c r="M82" i="61"/>
  <c r="M83" i="61"/>
  <c r="M84" i="61"/>
  <c r="M85" i="61"/>
  <c r="M86" i="61"/>
  <c r="M87" i="61"/>
  <c r="M88" i="61"/>
  <c r="M89" i="61"/>
  <c r="M90" i="61"/>
  <c r="M91" i="61"/>
  <c r="M92" i="61"/>
  <c r="M93" i="61"/>
  <c r="M94" i="61"/>
  <c r="M95" i="61"/>
  <c r="M96" i="61"/>
  <c r="M99" i="61"/>
  <c r="M100" i="61"/>
  <c r="M101" i="61"/>
  <c r="M102" i="61"/>
  <c r="M103" i="61"/>
  <c r="M104" i="61"/>
  <c r="M105" i="61"/>
  <c r="M106" i="61"/>
  <c r="M107" i="61"/>
  <c r="M108" i="61"/>
  <c r="M109" i="61"/>
  <c r="M110" i="61"/>
  <c r="M111" i="61"/>
  <c r="M112" i="61"/>
  <c r="M113" i="61"/>
  <c r="M114" i="61"/>
  <c r="M115" i="61"/>
  <c r="M116" i="61"/>
  <c r="M117" i="61"/>
  <c r="M118" i="61"/>
  <c r="M119" i="61"/>
  <c r="M120" i="61"/>
  <c r="P26" i="64"/>
  <c r="Q26" i="64"/>
  <c r="R26" i="64"/>
  <c r="S26" i="64"/>
  <c r="Y25" i="55"/>
  <c r="P25" i="55"/>
  <c r="Q25" i="55"/>
  <c r="R25" i="55"/>
  <c r="S25" i="55"/>
  <c r="T25" i="55"/>
  <c r="L58" i="3"/>
  <c r="AD27" i="8"/>
  <c r="AE27" i="8"/>
  <c r="AF27" i="8"/>
  <c r="AG27" i="8"/>
  <c r="AH27" i="8"/>
  <c r="AI27" i="8"/>
  <c r="AJ27" i="8"/>
  <c r="Z27" i="8"/>
  <c r="AA27" i="8"/>
  <c r="AB27" i="8"/>
  <c r="AC27" i="8"/>
  <c r="C80" i="84"/>
  <c r="D80" i="84"/>
  <c r="E80" i="84"/>
  <c r="F80" i="84"/>
  <c r="G80" i="84"/>
  <c r="H80" i="84"/>
  <c r="I80" i="84"/>
  <c r="J80" i="84"/>
  <c r="K80" i="84"/>
  <c r="L80" i="84"/>
  <c r="M80" i="84"/>
  <c r="N80" i="84"/>
  <c r="O80" i="84"/>
  <c r="P80" i="84"/>
  <c r="Q80" i="84"/>
  <c r="R80" i="84"/>
  <c r="C81" i="84"/>
  <c r="D81" i="84"/>
  <c r="E81" i="84"/>
  <c r="F81" i="84"/>
  <c r="G81" i="84"/>
  <c r="H81" i="84"/>
  <c r="I81" i="84"/>
  <c r="J81" i="84"/>
  <c r="K81" i="84"/>
  <c r="L81" i="84"/>
  <c r="M81" i="84"/>
  <c r="N81" i="84"/>
  <c r="O81" i="84"/>
  <c r="P81" i="84"/>
  <c r="Q81" i="84"/>
  <c r="R81" i="84"/>
  <c r="C82" i="84"/>
  <c r="D82" i="84"/>
  <c r="E82" i="84"/>
  <c r="F82" i="84"/>
  <c r="G82" i="84"/>
  <c r="H82" i="84"/>
  <c r="I82" i="84"/>
  <c r="J82" i="84"/>
  <c r="K82" i="84"/>
  <c r="L82" i="84"/>
  <c r="M82" i="84"/>
  <c r="N82" i="84"/>
  <c r="O82" i="84"/>
  <c r="P82" i="84"/>
  <c r="Q82" i="84"/>
  <c r="R82" i="84"/>
  <c r="C83" i="84"/>
  <c r="D83" i="84"/>
  <c r="E83" i="84"/>
  <c r="F83" i="84"/>
  <c r="G83" i="84"/>
  <c r="H83" i="84"/>
  <c r="I83" i="84"/>
  <c r="J83" i="84"/>
  <c r="K83" i="84"/>
  <c r="L83" i="84"/>
  <c r="M83" i="84"/>
  <c r="N83" i="84"/>
  <c r="O83" i="84"/>
  <c r="P83" i="84"/>
  <c r="Q83" i="84"/>
  <c r="R83" i="84"/>
  <c r="Q78" i="84"/>
  <c r="Q72" i="84"/>
  <c r="Q71" i="84"/>
  <c r="Q70" i="84"/>
  <c r="Q69" i="84"/>
  <c r="Q64" i="84"/>
  <c r="Q63" i="84"/>
  <c r="Q62" i="84"/>
  <c r="Q73" i="84"/>
  <c r="Q74" i="84"/>
  <c r="Q75" i="84"/>
  <c r="Q77" i="84"/>
  <c r="R62" i="84"/>
  <c r="R63" i="84"/>
  <c r="R64" i="84"/>
  <c r="R65" i="84"/>
  <c r="R66" i="84"/>
  <c r="R67" i="84"/>
  <c r="R68" i="84"/>
  <c r="R69" i="84"/>
  <c r="R70" i="84"/>
  <c r="R71" i="84"/>
  <c r="R72" i="84"/>
  <c r="R73" i="84"/>
  <c r="R74" i="84"/>
  <c r="R75" i="84"/>
  <c r="R76" i="84"/>
  <c r="R77" i="84"/>
  <c r="R78" i="84"/>
  <c r="R79" i="84"/>
  <c r="R61" i="84"/>
  <c r="V26" i="7"/>
  <c r="W26" i="7"/>
  <c r="G26" i="7"/>
  <c r="H26" i="7"/>
  <c r="I26" i="7"/>
  <c r="K26" i="7"/>
  <c r="T26" i="7"/>
  <c r="U26" i="7"/>
  <c r="H26" i="13"/>
  <c r="I26" i="13"/>
  <c r="B26" i="7" s="1"/>
  <c r="K26" i="13"/>
  <c r="L26" i="13"/>
  <c r="M26" i="13"/>
  <c r="N26" i="13"/>
  <c r="O26" i="13"/>
  <c r="P26" i="13"/>
  <c r="C26" i="63"/>
  <c r="G26" i="63"/>
  <c r="H26" i="63"/>
  <c r="Z24" i="25"/>
  <c r="AB24" i="25" s="1"/>
  <c r="AA24" i="25"/>
  <c r="AC24" i="25" s="1"/>
  <c r="W25" i="53"/>
  <c r="X25" i="53"/>
  <c r="Y25" i="53"/>
  <c r="Z25" i="53"/>
  <c r="AA25" i="53"/>
  <c r="U25" i="53"/>
  <c r="V25" i="53"/>
  <c r="H4" i="18"/>
  <c r="H5" i="18"/>
  <c r="H6" i="18"/>
  <c r="H7" i="18"/>
  <c r="H8" i="18"/>
  <c r="H9" i="18"/>
  <c r="H10" i="18"/>
  <c r="H11" i="18"/>
  <c r="H12" i="18"/>
  <c r="H13" i="18"/>
  <c r="H14" i="18"/>
  <c r="H15" i="18"/>
  <c r="H16" i="18"/>
  <c r="H17" i="18"/>
  <c r="H18" i="18"/>
  <c r="H19" i="18"/>
  <c r="H20" i="18"/>
  <c r="H21" i="18"/>
  <c r="H22" i="18"/>
  <c r="H23" i="18"/>
  <c r="H24" i="18"/>
  <c r="H25" i="18"/>
  <c r="H28" i="18"/>
  <c r="H29" i="18"/>
  <c r="H30" i="18"/>
  <c r="H31" i="18"/>
  <c r="H32" i="18"/>
  <c r="H33" i="18"/>
  <c r="H34" i="18"/>
  <c r="H35" i="18"/>
  <c r="H36" i="18"/>
  <c r="H37" i="18"/>
  <c r="H38" i="18"/>
  <c r="H39" i="18"/>
  <c r="H40" i="18"/>
  <c r="H41" i="18"/>
  <c r="H42" i="18"/>
  <c r="H43" i="18"/>
  <c r="H44" i="18"/>
  <c r="H45" i="18"/>
  <c r="H46" i="18"/>
  <c r="H47" i="18"/>
  <c r="H48" i="18"/>
  <c r="H49" i="18"/>
  <c r="H50" i="18"/>
  <c r="H53" i="18"/>
  <c r="H54" i="18"/>
  <c r="H55" i="18"/>
  <c r="H56" i="18"/>
  <c r="H57" i="18"/>
  <c r="H58" i="18"/>
  <c r="H59" i="18"/>
  <c r="H60" i="18"/>
  <c r="H61" i="18"/>
  <c r="H62" i="18"/>
  <c r="H63" i="18"/>
  <c r="H64" i="18"/>
  <c r="H65" i="18"/>
  <c r="H66" i="18"/>
  <c r="H67" i="18"/>
  <c r="H68" i="18"/>
  <c r="H69" i="18"/>
  <c r="H70" i="18"/>
  <c r="H71" i="18"/>
  <c r="H72" i="18"/>
  <c r="H73" i="18"/>
  <c r="H74" i="18"/>
  <c r="H75" i="18"/>
  <c r="H78" i="18"/>
  <c r="H79" i="18"/>
  <c r="H80" i="18"/>
  <c r="H81" i="18"/>
  <c r="H82" i="18"/>
  <c r="H83" i="18"/>
  <c r="H84" i="18"/>
  <c r="H85" i="18"/>
  <c r="H86" i="18"/>
  <c r="H87" i="18"/>
  <c r="H88" i="18"/>
  <c r="H89" i="18"/>
  <c r="H90" i="18"/>
  <c r="H91" i="18"/>
  <c r="H92" i="18"/>
  <c r="H93" i="18"/>
  <c r="H94" i="18"/>
  <c r="H95" i="18"/>
  <c r="H96" i="18"/>
  <c r="H97" i="18"/>
  <c r="H98" i="18"/>
  <c r="H99" i="18"/>
  <c r="H100"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N4" i="61"/>
  <c r="N5" i="61"/>
  <c r="N6" i="61"/>
  <c r="N7" i="61"/>
  <c r="N8" i="61"/>
  <c r="N9" i="61"/>
  <c r="N10" i="61"/>
  <c r="N11" i="61"/>
  <c r="N12" i="61"/>
  <c r="N13" i="61"/>
  <c r="N14" i="61"/>
  <c r="N15" i="61"/>
  <c r="N16" i="61"/>
  <c r="N17" i="61"/>
  <c r="N18" i="61"/>
  <c r="N19" i="61"/>
  <c r="N20" i="61"/>
  <c r="N21" i="61"/>
  <c r="N22" i="61"/>
  <c r="N23" i="61"/>
  <c r="N24" i="61"/>
  <c r="N27" i="61"/>
  <c r="N28" i="61"/>
  <c r="N29" i="61"/>
  <c r="N30" i="61"/>
  <c r="N31" i="61"/>
  <c r="N32" i="61"/>
  <c r="N33" i="61"/>
  <c r="N34" i="61"/>
  <c r="N35" i="61"/>
  <c r="N36" i="61"/>
  <c r="N37" i="61"/>
  <c r="N38" i="61"/>
  <c r="N39" i="61"/>
  <c r="N40" i="61"/>
  <c r="N41" i="61"/>
  <c r="N42" i="61"/>
  <c r="N43" i="61"/>
  <c r="N44" i="61"/>
  <c r="N45" i="61"/>
  <c r="N46" i="61"/>
  <c r="N47" i="61"/>
  <c r="N48" i="61"/>
  <c r="N51" i="61"/>
  <c r="N52" i="61"/>
  <c r="N53" i="61"/>
  <c r="N54" i="61"/>
  <c r="N55" i="61"/>
  <c r="N56" i="61"/>
  <c r="N57" i="61"/>
  <c r="N58" i="61"/>
  <c r="N59" i="61"/>
  <c r="N60" i="61"/>
  <c r="N61" i="61"/>
  <c r="N62" i="61"/>
  <c r="N63" i="61"/>
  <c r="N64" i="61"/>
  <c r="N65" i="61"/>
  <c r="N66" i="61"/>
  <c r="N67" i="61"/>
  <c r="N68" i="61"/>
  <c r="N69" i="61"/>
  <c r="N70" i="61"/>
  <c r="N71" i="61"/>
  <c r="N72" i="61"/>
  <c r="N75" i="61"/>
  <c r="N76" i="61"/>
  <c r="N77" i="61"/>
  <c r="N78" i="61"/>
  <c r="N79" i="61"/>
  <c r="N80" i="61"/>
  <c r="N81" i="61"/>
  <c r="N82" i="61"/>
  <c r="N83" i="61"/>
  <c r="N84" i="61"/>
  <c r="N85" i="61"/>
  <c r="N86" i="61"/>
  <c r="N87" i="61"/>
  <c r="N88" i="61"/>
  <c r="N89" i="61"/>
  <c r="N90" i="61"/>
  <c r="N91" i="61"/>
  <c r="N92" i="61"/>
  <c r="N93" i="61"/>
  <c r="N94" i="61"/>
  <c r="N95" i="61"/>
  <c r="N96" i="61"/>
  <c r="N99" i="61"/>
  <c r="N100" i="61"/>
  <c r="N101" i="61"/>
  <c r="N102" i="61"/>
  <c r="N103" i="61"/>
  <c r="N104" i="61"/>
  <c r="N105" i="61"/>
  <c r="N106" i="61"/>
  <c r="N107" i="61"/>
  <c r="N108" i="61"/>
  <c r="N109" i="61"/>
  <c r="N110" i="61"/>
  <c r="N111" i="61"/>
  <c r="N112" i="61"/>
  <c r="N113" i="61"/>
  <c r="N114" i="61"/>
  <c r="N115" i="61"/>
  <c r="N116" i="61"/>
  <c r="N117" i="61"/>
  <c r="N118" i="61"/>
  <c r="N119" i="61"/>
  <c r="N120" i="61"/>
  <c r="P25" i="64"/>
  <c r="Q25" i="64"/>
  <c r="R25" i="64"/>
  <c r="S25" i="64"/>
  <c r="P24" i="64"/>
  <c r="Q24" i="64"/>
  <c r="R24" i="64"/>
  <c r="S24" i="64"/>
  <c r="P24" i="55"/>
  <c r="Q24" i="55"/>
  <c r="R24" i="55"/>
  <c r="S24" i="55"/>
  <c r="T24" i="55"/>
  <c r="Y24" i="55"/>
  <c r="X8" i="73"/>
  <c r="L57" i="3"/>
  <c r="AJ26" i="8"/>
  <c r="AI26" i="8"/>
  <c r="AH26" i="8"/>
  <c r="AG26" i="8"/>
  <c r="AF26" i="8"/>
  <c r="AE26" i="8"/>
  <c r="AD26" i="8"/>
  <c r="AC26" i="8"/>
  <c r="AB26" i="8"/>
  <c r="AA26" i="8"/>
  <c r="Z26" i="8"/>
  <c r="AJ25" i="8"/>
  <c r="AI25" i="8"/>
  <c r="AH25" i="8"/>
  <c r="AG25" i="8"/>
  <c r="AF25" i="8"/>
  <c r="AE25" i="8"/>
  <c r="AD25" i="8"/>
  <c r="AC25" i="8"/>
  <c r="AB25" i="8"/>
  <c r="AA25" i="8"/>
  <c r="Z25" i="8"/>
  <c r="Q65" i="84"/>
  <c r="Q66" i="84"/>
  <c r="Q67" i="84"/>
  <c r="Q68" i="84"/>
  <c r="Q76" i="84"/>
  <c r="Q79" i="84"/>
  <c r="Q61" i="84"/>
  <c r="X14" i="73" l="1"/>
  <c r="X15" i="73"/>
  <c r="F26" i="7"/>
  <c r="J26" i="7"/>
  <c r="W24" i="55"/>
  <c r="W25" i="55"/>
  <c r="V25" i="55"/>
  <c r="Y11" i="73"/>
  <c r="Y15" i="73"/>
  <c r="Y14" i="73"/>
  <c r="Y13" i="73"/>
  <c r="V24" i="55"/>
  <c r="X24" i="55" s="1"/>
  <c r="X12" i="73"/>
  <c r="X13" i="73"/>
  <c r="X11" i="73"/>
  <c r="K25" i="7"/>
  <c r="I25" i="7"/>
  <c r="G25" i="7"/>
  <c r="H25" i="7"/>
  <c r="T25" i="7"/>
  <c r="U25" i="7" s="1"/>
  <c r="V25" i="7"/>
  <c r="W25" i="7"/>
  <c r="K25" i="13"/>
  <c r="L25" i="13"/>
  <c r="M25" i="13"/>
  <c r="N25" i="13"/>
  <c r="O25" i="13"/>
  <c r="P25" i="13"/>
  <c r="I25" i="13"/>
  <c r="B25" i="7" s="1"/>
  <c r="H25" i="13"/>
  <c r="C25" i="63"/>
  <c r="G25" i="63"/>
  <c r="H25" i="63"/>
  <c r="Z23" i="25"/>
  <c r="AB23" i="25" s="1"/>
  <c r="AA23" i="25"/>
  <c r="AC23" i="25" s="1"/>
  <c r="F25" i="7" l="1"/>
  <c r="L26" i="7"/>
  <c r="X25" i="55"/>
  <c r="J25" i="7"/>
  <c r="AA24" i="53"/>
  <c r="Z24" i="53"/>
  <c r="Y24" i="53"/>
  <c r="X24" i="53"/>
  <c r="W24" i="53"/>
  <c r="V24" i="53"/>
  <c r="U24" i="53"/>
  <c r="X15" i="53"/>
  <c r="H3" i="18"/>
  <c r="N3" i="61"/>
  <c r="Q11" i="64"/>
  <c r="Q23" i="55" l="1"/>
  <c r="P23" i="55"/>
  <c r="Y23" i="55"/>
  <c r="T23" i="55"/>
  <c r="S23" i="55"/>
  <c r="R23" i="55"/>
  <c r="P22" i="55"/>
  <c r="V23" i="55" l="1"/>
  <c r="W23" i="55"/>
  <c r="Q15" i="55"/>
  <c r="B32" i="11"/>
  <c r="U30" i="11"/>
  <c r="B26" i="11"/>
  <c r="B21" i="11"/>
  <c r="C21" i="11"/>
  <c r="D21" i="11"/>
  <c r="E21" i="11"/>
  <c r="F21" i="11"/>
  <c r="B22" i="11"/>
  <c r="C22" i="11"/>
  <c r="D22" i="11"/>
  <c r="E22" i="11"/>
  <c r="F22" i="11"/>
  <c r="B23" i="11"/>
  <c r="C23" i="11"/>
  <c r="D23" i="11"/>
  <c r="E23" i="11"/>
  <c r="F23" i="11"/>
  <c r="B24" i="11"/>
  <c r="C24" i="11"/>
  <c r="D24" i="11"/>
  <c r="E24" i="11"/>
  <c r="F24" i="11"/>
  <c r="I24" i="11"/>
  <c r="J24" i="11"/>
  <c r="K24" i="11"/>
  <c r="L24" i="11"/>
  <c r="M24" i="11"/>
  <c r="N24" i="11"/>
  <c r="O24" i="11"/>
  <c r="P24" i="11"/>
  <c r="Q24" i="11"/>
  <c r="R24" i="11"/>
  <c r="S24" i="11"/>
  <c r="T24" i="11"/>
  <c r="U24" i="11"/>
  <c r="B25" i="11"/>
  <c r="C25" i="11"/>
  <c r="D25" i="11"/>
  <c r="E25" i="11"/>
  <c r="F25" i="11"/>
  <c r="I25" i="11"/>
  <c r="J25" i="11"/>
  <c r="K25" i="11"/>
  <c r="L25" i="11"/>
  <c r="M25" i="11"/>
  <c r="N25" i="11"/>
  <c r="O25" i="11"/>
  <c r="P25" i="11"/>
  <c r="Q25" i="11"/>
  <c r="R25" i="11"/>
  <c r="S25" i="11"/>
  <c r="T25" i="11"/>
  <c r="U25" i="11"/>
  <c r="C26" i="11"/>
  <c r="D26" i="11"/>
  <c r="E26" i="11"/>
  <c r="F26" i="11"/>
  <c r="I26" i="11"/>
  <c r="J26" i="11"/>
  <c r="K26" i="11"/>
  <c r="L26" i="11"/>
  <c r="M26" i="11"/>
  <c r="N26" i="11"/>
  <c r="O26" i="11"/>
  <c r="P26" i="11"/>
  <c r="Q26" i="11"/>
  <c r="R26" i="11"/>
  <c r="S26" i="11"/>
  <c r="T26" i="11"/>
  <c r="U26" i="11"/>
  <c r="B27" i="11"/>
  <c r="C27" i="11"/>
  <c r="D27" i="11"/>
  <c r="E27" i="11"/>
  <c r="F27" i="11"/>
  <c r="I27" i="11"/>
  <c r="J27" i="11"/>
  <c r="K27" i="11"/>
  <c r="L27" i="11"/>
  <c r="M27" i="11"/>
  <c r="N27" i="11"/>
  <c r="O27" i="11"/>
  <c r="P27" i="11"/>
  <c r="Q27" i="11"/>
  <c r="R27" i="11"/>
  <c r="S27" i="11"/>
  <c r="T27" i="11"/>
  <c r="U27" i="11"/>
  <c r="W8" i="73"/>
  <c r="W15" i="73" s="1"/>
  <c r="D9" i="58"/>
  <c r="L56" i="3"/>
  <c r="AB15" i="8"/>
  <c r="E64" i="84"/>
  <c r="C71" i="84"/>
  <c r="E69" i="84"/>
  <c r="F75" i="84"/>
  <c r="K76" i="84"/>
  <c r="W24" i="7"/>
  <c r="V24" i="7"/>
  <c r="T24" i="7"/>
  <c r="U24" i="7" s="1"/>
  <c r="K24" i="7"/>
  <c r="H22" i="7"/>
  <c r="H24" i="7"/>
  <c r="G24" i="7"/>
  <c r="I24" i="7"/>
  <c r="K22" i="7"/>
  <c r="H3" i="1"/>
  <c r="B4" i="1" s="1"/>
  <c r="P24" i="13"/>
  <c r="O24" i="13"/>
  <c r="N24" i="13"/>
  <c r="N23" i="13"/>
  <c r="M24" i="13"/>
  <c r="L24" i="13"/>
  <c r="K24" i="13"/>
  <c r="L23" i="13"/>
  <c r="I24" i="13"/>
  <c r="B24" i="7" s="1"/>
  <c r="H24" i="13"/>
  <c r="G24" i="63"/>
  <c r="H24" i="63"/>
  <c r="C24" i="63"/>
  <c r="X23" i="55" l="1"/>
  <c r="F24" i="7"/>
  <c r="L25" i="7"/>
  <c r="W11" i="73"/>
  <c r="W12" i="73"/>
  <c r="W13" i="73"/>
  <c r="W14" i="73"/>
  <c r="J24" i="7"/>
  <c r="Y4" i="53"/>
  <c r="Z4" i="53"/>
  <c r="Y5" i="53"/>
  <c r="Z5" i="53"/>
  <c r="Y6" i="53"/>
  <c r="Z6" i="53"/>
  <c r="Y7" i="53"/>
  <c r="Z7" i="53"/>
  <c r="Y8" i="53"/>
  <c r="Z8" i="53"/>
  <c r="Y9" i="53"/>
  <c r="Z9" i="53"/>
  <c r="Y10" i="53"/>
  <c r="Z10" i="53"/>
  <c r="Y11" i="53"/>
  <c r="Z11" i="53"/>
  <c r="Y12" i="53"/>
  <c r="Z12" i="53"/>
  <c r="Y13" i="53"/>
  <c r="Z13" i="53"/>
  <c r="Y14" i="53"/>
  <c r="Z14" i="53"/>
  <c r="Y15" i="53"/>
  <c r="Z15" i="53"/>
  <c r="Y16" i="53"/>
  <c r="Z16" i="53"/>
  <c r="Y17" i="53"/>
  <c r="Z17" i="53"/>
  <c r="Y18" i="53"/>
  <c r="Z18" i="53"/>
  <c r="Y19" i="53"/>
  <c r="Z19" i="53"/>
  <c r="Y20" i="53"/>
  <c r="Z20" i="53"/>
  <c r="Y21" i="53"/>
  <c r="Z21" i="53"/>
  <c r="Y22" i="53"/>
  <c r="Z22" i="53"/>
  <c r="Y23" i="53"/>
  <c r="Z23" i="53"/>
  <c r="Z3" i="53"/>
  <c r="Y3" i="53"/>
  <c r="C23" i="63" l="1"/>
  <c r="G23" i="63"/>
  <c r="H23" i="63"/>
  <c r="AA22" i="25" l="1"/>
  <c r="AC22" i="25" s="1"/>
  <c r="Z22" i="25"/>
  <c r="AB22" i="25" s="1"/>
  <c r="AA23" i="53"/>
  <c r="X23" i="53"/>
  <c r="W23" i="53"/>
  <c r="V23" i="53"/>
  <c r="U23" i="53"/>
  <c r="S23" i="64"/>
  <c r="R23" i="64"/>
  <c r="Q23" i="64"/>
  <c r="P23" i="64"/>
  <c r="P21" i="55"/>
  <c r="Q21" i="55"/>
  <c r="R21" i="55"/>
  <c r="S21" i="55"/>
  <c r="T21" i="55"/>
  <c r="Y21" i="55"/>
  <c r="Q22" i="55"/>
  <c r="R22" i="55"/>
  <c r="S22" i="55"/>
  <c r="T22" i="55"/>
  <c r="W22" i="55" s="1"/>
  <c r="Y22" i="55"/>
  <c r="V8" i="73"/>
  <c r="V12" i="73" s="1"/>
  <c r="L55" i="3"/>
  <c r="AJ24" i="8"/>
  <c r="AI24" i="8"/>
  <c r="AH24" i="8"/>
  <c r="AG24" i="8"/>
  <c r="AF24" i="8"/>
  <c r="AE24" i="8"/>
  <c r="AD24" i="8"/>
  <c r="AC24" i="8"/>
  <c r="AB24" i="8"/>
  <c r="AA24" i="8"/>
  <c r="Z24" i="8"/>
  <c r="W23" i="7"/>
  <c r="V23" i="7"/>
  <c r="T23" i="7"/>
  <c r="U23" i="7" s="1"/>
  <c r="K23" i="7"/>
  <c r="I23" i="7"/>
  <c r="H23" i="7"/>
  <c r="G23" i="7"/>
  <c r="P23" i="13"/>
  <c r="O23" i="13"/>
  <c r="M23" i="13"/>
  <c r="K23" i="13"/>
  <c r="I23" i="13"/>
  <c r="B23" i="7" s="1"/>
  <c r="H23" i="13"/>
  <c r="V21" i="55" l="1"/>
  <c r="J23" i="7"/>
  <c r="L24" i="7"/>
  <c r="W21" i="55"/>
  <c r="X21" i="55" s="1"/>
  <c r="V11" i="73"/>
  <c r="V15" i="73"/>
  <c r="V14" i="73"/>
  <c r="V13" i="73"/>
  <c r="V22" i="55"/>
  <c r="X22" i="55" s="1"/>
  <c r="F23" i="7"/>
  <c r="L54" i="3" l="1"/>
  <c r="K5" i="7" l="1"/>
  <c r="U22" i="53" l="1"/>
  <c r="V22" i="53"/>
  <c r="W22" i="53"/>
  <c r="X22" i="53"/>
  <c r="AA22" i="53"/>
  <c r="A3" i="19"/>
  <c r="A4" i="19" s="1"/>
  <c r="A5" i="19" s="1"/>
  <c r="A6" i="19" s="1"/>
  <c r="A7" i="19" s="1"/>
  <c r="A8" i="19" s="1"/>
  <c r="A9" i="19" s="1"/>
  <c r="A10" i="19" s="1"/>
  <c r="A11" i="19" s="1"/>
  <c r="A12" i="19" s="1"/>
  <c r="A13" i="19" s="1"/>
  <c r="A14" i="19" s="1"/>
  <c r="A15" i="19" s="1"/>
  <c r="A16" i="19" s="1"/>
  <c r="A17" i="19" s="1"/>
  <c r="A18" i="19" s="1"/>
  <c r="A19" i="19" s="1"/>
  <c r="A20" i="19" s="1"/>
  <c r="A21" i="19" s="1"/>
  <c r="A22" i="19" s="1"/>
  <c r="A23"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218" i="19" s="1"/>
  <c r="A219" i="19" s="1"/>
  <c r="A220" i="19" s="1"/>
  <c r="A221" i="19" s="1"/>
  <c r="A222" i="19" s="1"/>
  <c r="A223" i="19" s="1"/>
  <c r="A224" i="19" s="1"/>
  <c r="A225" i="19" s="1"/>
  <c r="A226" i="19" s="1"/>
  <c r="A227" i="19" s="1"/>
  <c r="A228" i="19" s="1"/>
  <c r="A229" i="19" s="1"/>
  <c r="A230" i="19" s="1"/>
  <c r="A231" i="19" s="1"/>
  <c r="A232" i="19" s="1"/>
  <c r="A233" i="19" s="1"/>
  <c r="A234" i="19" s="1"/>
  <c r="A235" i="19" s="1"/>
  <c r="A236" i="19" s="1"/>
  <c r="A237" i="19" s="1"/>
  <c r="A238" i="19" s="1"/>
  <c r="A239" i="19" s="1"/>
  <c r="A240" i="19" s="1"/>
  <c r="A241" i="19" s="1"/>
  <c r="A242" i="19" s="1"/>
  <c r="A243" i="19" s="1"/>
  <c r="A244" i="19" s="1"/>
  <c r="A245" i="19" s="1"/>
  <c r="A246" i="19" s="1"/>
  <c r="A247" i="19" s="1"/>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306" i="19" s="1"/>
  <c r="A307" i="19" s="1"/>
  <c r="A308" i="19" s="1"/>
  <c r="A309" i="19" s="1"/>
  <c r="A310" i="19" s="1"/>
  <c r="A311" i="19" s="1"/>
  <c r="A312" i="19" s="1"/>
  <c r="A313" i="19" s="1"/>
  <c r="A314" i="19" s="1"/>
  <c r="A315" i="19" s="1"/>
  <c r="A316" i="19" s="1"/>
  <c r="A317" i="19" s="1"/>
  <c r="A318" i="19" s="1"/>
  <c r="A319" i="19" s="1"/>
  <c r="A320" i="19" s="1"/>
  <c r="A321" i="19" s="1"/>
  <c r="A322" i="19" s="1"/>
  <c r="A323" i="19" s="1"/>
  <c r="A324" i="19" s="1"/>
  <c r="A325" i="19" s="1"/>
  <c r="A326" i="19" s="1"/>
  <c r="A327" i="19" s="1"/>
  <c r="A328" i="19" s="1"/>
  <c r="A329" i="19" s="1"/>
  <c r="A330" i="19" s="1"/>
  <c r="A331" i="19" s="1"/>
  <c r="A332" i="19" s="1"/>
  <c r="A333" i="19" s="1"/>
  <c r="A334" i="19" s="1"/>
  <c r="A335" i="19" s="1"/>
  <c r="A336" i="19" s="1"/>
  <c r="A337" i="19" s="1"/>
  <c r="A338" i="19" s="1"/>
  <c r="A339" i="19" s="1"/>
  <c r="A340" i="19" s="1"/>
  <c r="A341" i="19" s="1"/>
  <c r="A342" i="19" s="1"/>
  <c r="A343" i="19" s="1"/>
  <c r="A344" i="19" s="1"/>
  <c r="A345" i="19" s="1"/>
  <c r="A346" i="19" s="1"/>
  <c r="A347" i="19" s="1"/>
  <c r="A348" i="19" s="1"/>
  <c r="A349" i="19" s="1"/>
  <c r="A350" i="19" s="1"/>
  <c r="A351" i="19" s="1"/>
  <c r="A352" i="19" s="1"/>
  <c r="A353" i="19" s="1"/>
  <c r="A354" i="19" s="1"/>
  <c r="A355" i="19" s="1"/>
  <c r="A356" i="19" s="1"/>
  <c r="A357" i="19" s="1"/>
  <c r="A358" i="19" s="1"/>
  <c r="A359" i="19" s="1"/>
  <c r="A360" i="19" s="1"/>
  <c r="A361" i="19" s="1"/>
  <c r="A362" i="19" s="1"/>
  <c r="A363" i="19" s="1"/>
  <c r="A364" i="19" s="1"/>
  <c r="A365" i="19" s="1"/>
  <c r="A366" i="19" s="1"/>
  <c r="A367" i="19" s="1"/>
  <c r="A368" i="19" s="1"/>
  <c r="A369" i="19" s="1"/>
  <c r="A370" i="19" s="1"/>
  <c r="A371" i="19" s="1"/>
  <c r="A372" i="19" s="1"/>
  <c r="A373" i="19" s="1"/>
  <c r="A374" i="19" s="1"/>
  <c r="A375" i="19" s="1"/>
  <c r="A376" i="19" s="1"/>
  <c r="A377" i="19" s="1"/>
  <c r="A378" i="19" s="1"/>
  <c r="A379" i="19" s="1"/>
  <c r="A380" i="19" s="1"/>
  <c r="A381" i="19" s="1"/>
  <c r="A382" i="19" s="1"/>
  <c r="A383" i="19" s="1"/>
  <c r="A384" i="19" s="1"/>
  <c r="A385" i="19" s="1"/>
  <c r="A386" i="19" s="1"/>
  <c r="A387" i="19" s="1"/>
  <c r="A388" i="19" s="1"/>
  <c r="A389" i="19" s="1"/>
  <c r="A390" i="19" s="1"/>
  <c r="A391" i="19" s="1"/>
  <c r="A392" i="19" s="1"/>
  <c r="A393" i="19" s="1"/>
  <c r="A394" i="19" s="1"/>
  <c r="A395" i="19" s="1"/>
  <c r="A396" i="19" s="1"/>
  <c r="A397" i="19" s="1"/>
  <c r="A398" i="19" s="1"/>
  <c r="A399" i="19" s="1"/>
  <c r="A400" i="19" s="1"/>
  <c r="A401" i="19" s="1"/>
  <c r="A402" i="19" s="1"/>
  <c r="A403" i="19" s="1"/>
  <c r="A404" i="19" s="1"/>
  <c r="A405" i="19" s="1"/>
  <c r="A406" i="19" s="1"/>
  <c r="A407" i="19" s="1"/>
  <c r="A408" i="19" s="1"/>
  <c r="A409" i="19" s="1"/>
  <c r="A410" i="19" s="1"/>
  <c r="A411" i="19" s="1"/>
  <c r="A412" i="19" s="1"/>
  <c r="A413" i="19" s="1"/>
  <c r="A414" i="19" s="1"/>
  <c r="A415" i="19" s="1"/>
  <c r="A416" i="19" s="1"/>
  <c r="A417" i="19" s="1"/>
  <c r="A418" i="19" s="1"/>
  <c r="A419" i="19" s="1"/>
  <c r="A420" i="19" s="1"/>
  <c r="A421" i="19" s="1"/>
  <c r="A422" i="19" s="1"/>
  <c r="A423" i="19" s="1"/>
  <c r="A424" i="19" s="1"/>
  <c r="A425" i="19" s="1"/>
  <c r="A426" i="19" s="1"/>
  <c r="A427" i="19" s="1"/>
  <c r="A428" i="19" s="1"/>
  <c r="A429" i="19" s="1"/>
  <c r="A430" i="19" s="1"/>
  <c r="A431" i="19" s="1"/>
  <c r="A432" i="19" s="1"/>
  <c r="A433" i="19" s="1"/>
  <c r="A434" i="19" s="1"/>
  <c r="A435" i="19" s="1"/>
  <c r="A436" i="19" s="1"/>
  <c r="A437" i="19" s="1"/>
  <c r="A438" i="19" s="1"/>
  <c r="A439" i="19" s="1"/>
  <c r="A440" i="19" s="1"/>
  <c r="A441" i="19" s="1"/>
  <c r="A442" i="19" s="1"/>
  <c r="A443" i="19" s="1"/>
  <c r="A444" i="19" s="1"/>
  <c r="A445" i="19" s="1"/>
  <c r="A446" i="19" s="1"/>
  <c r="A447" i="19" s="1"/>
  <c r="A448" i="19" s="1"/>
  <c r="A449" i="19" s="1"/>
  <c r="A450" i="19" s="1"/>
  <c r="A451" i="19" s="1"/>
  <c r="A452" i="19" s="1"/>
  <c r="A453" i="19" s="1"/>
  <c r="A454" i="19" s="1"/>
  <c r="A455" i="19" s="1"/>
  <c r="A456" i="19" s="1"/>
  <c r="A457" i="19" s="1"/>
  <c r="A458" i="19" s="1"/>
  <c r="A459" i="19" s="1"/>
  <c r="A460" i="19" s="1"/>
  <c r="A461" i="19" s="1"/>
  <c r="A462" i="19" s="1"/>
  <c r="A463" i="19" s="1"/>
  <c r="A464" i="19" s="1"/>
  <c r="A465" i="19" s="1"/>
  <c r="A466" i="19" s="1"/>
  <c r="A467" i="19" s="1"/>
  <c r="A468" i="19" s="1"/>
  <c r="A469" i="19" s="1"/>
  <c r="A470" i="19" s="1"/>
  <c r="A471" i="19" s="1"/>
  <c r="A472" i="19" s="1"/>
  <c r="A473" i="19" s="1"/>
  <c r="A474" i="19" s="1"/>
  <c r="A475" i="19" s="1"/>
  <c r="A476" i="19" s="1"/>
  <c r="A477" i="19" s="1"/>
  <c r="A478" i="19" s="1"/>
  <c r="A479" i="19" s="1"/>
  <c r="A480" i="19" s="1"/>
  <c r="A481" i="19" s="1"/>
  <c r="A482" i="19" s="1"/>
  <c r="A483" i="19" s="1"/>
  <c r="A484" i="19" s="1"/>
  <c r="A485" i="19" s="1"/>
  <c r="A486" i="19" s="1"/>
  <c r="A487" i="19" s="1"/>
  <c r="A488" i="19" s="1"/>
  <c r="A489" i="19" s="1"/>
  <c r="A490" i="19" s="1"/>
  <c r="A491" i="19" s="1"/>
  <c r="A492" i="19" s="1"/>
  <c r="A493" i="19" s="1"/>
  <c r="A494" i="19" s="1"/>
  <c r="A495" i="19" s="1"/>
  <c r="A496" i="19" s="1"/>
  <c r="A497" i="19" s="1"/>
  <c r="A498" i="19" s="1"/>
  <c r="A499" i="19" s="1"/>
  <c r="A500" i="19" s="1"/>
  <c r="A501" i="19" s="1"/>
  <c r="A502" i="19" s="1"/>
  <c r="A503" i="19" s="1"/>
  <c r="A504" i="19" s="1"/>
  <c r="A505" i="19" s="1"/>
  <c r="A506" i="19" s="1"/>
  <c r="A507" i="19" s="1"/>
  <c r="A508" i="19" s="1"/>
  <c r="A509" i="19" s="1"/>
  <c r="A510" i="19" s="1"/>
  <c r="A511" i="19" s="1"/>
  <c r="A512" i="19" s="1"/>
  <c r="A513" i="19" s="1"/>
  <c r="A514" i="19" s="1"/>
  <c r="A515" i="19" s="1"/>
  <c r="A516" i="19" s="1"/>
  <c r="A517" i="19" s="1"/>
  <c r="A518" i="19" s="1"/>
  <c r="A519" i="19" s="1"/>
  <c r="A520" i="19" s="1"/>
  <c r="A521" i="19" s="1"/>
  <c r="A522" i="19" s="1"/>
  <c r="A523" i="19" s="1"/>
  <c r="A524" i="19" s="1"/>
  <c r="A525" i="19" s="1"/>
  <c r="A526" i="19" s="1"/>
  <c r="A527" i="19" s="1"/>
  <c r="A528" i="19" s="1"/>
  <c r="A529" i="19" s="1"/>
  <c r="A530" i="19" s="1"/>
  <c r="A531" i="19" s="1"/>
  <c r="A532" i="19" s="1"/>
  <c r="A533" i="19" s="1"/>
  <c r="A534" i="19" s="1"/>
  <c r="A535" i="19" s="1"/>
  <c r="A536" i="19" s="1"/>
  <c r="A537" i="19" s="1"/>
  <c r="A538" i="19" s="1"/>
  <c r="A539" i="19" s="1"/>
  <c r="A540" i="19" s="1"/>
  <c r="A541" i="19" s="1"/>
  <c r="A542" i="19" s="1"/>
  <c r="A543" i="19" s="1"/>
  <c r="A544" i="19" s="1"/>
  <c r="A545" i="19" s="1"/>
  <c r="A546" i="19" s="1"/>
  <c r="A547" i="19" s="1"/>
  <c r="A548" i="19" s="1"/>
  <c r="A549" i="19" s="1"/>
  <c r="A550" i="19" s="1"/>
  <c r="A551" i="19" s="1"/>
  <c r="A552" i="19" s="1"/>
  <c r="A553" i="19" s="1"/>
  <c r="A554" i="19" s="1"/>
  <c r="A555" i="19" s="1"/>
  <c r="A556" i="19" s="1"/>
  <c r="A557" i="19" s="1"/>
  <c r="A558" i="19" s="1"/>
  <c r="A559" i="19" s="1"/>
  <c r="A560" i="19" s="1"/>
  <c r="A561" i="19" s="1"/>
  <c r="A562" i="19" s="1"/>
  <c r="A563" i="19" s="1"/>
  <c r="A564" i="19" s="1"/>
  <c r="A565" i="19" s="1"/>
  <c r="A566" i="19" s="1"/>
  <c r="A567" i="19" s="1"/>
  <c r="A568" i="19" s="1"/>
  <c r="A569" i="19" s="1"/>
  <c r="A570" i="19" s="1"/>
  <c r="A571" i="19" s="1"/>
  <c r="A572" i="19" s="1"/>
  <c r="A573" i="19" s="1"/>
  <c r="A574" i="19" s="1"/>
  <c r="A575" i="19" s="1"/>
  <c r="A576" i="19" s="1"/>
  <c r="A577" i="19" s="1"/>
  <c r="A578" i="19" s="1"/>
  <c r="A579" i="19" s="1"/>
  <c r="A580" i="19" s="1"/>
  <c r="A581" i="19" s="1"/>
  <c r="A582" i="19" s="1"/>
  <c r="A583" i="19" s="1"/>
  <c r="A584" i="19" s="1"/>
  <c r="A585" i="19" s="1"/>
  <c r="A586" i="19" s="1"/>
  <c r="A587" i="19" s="1"/>
  <c r="A588" i="19" s="1"/>
  <c r="A589" i="19" s="1"/>
  <c r="A590" i="19" s="1"/>
  <c r="A591" i="19" s="1"/>
  <c r="A592" i="19" s="1"/>
  <c r="A593" i="19" s="1"/>
  <c r="A594" i="19" s="1"/>
  <c r="A595" i="19" s="1"/>
  <c r="A596" i="19" s="1"/>
  <c r="A597" i="19" s="1"/>
  <c r="A598" i="19" s="1"/>
  <c r="A599" i="19" s="1"/>
  <c r="A600" i="19" s="1"/>
  <c r="A601" i="19" s="1"/>
  <c r="A602" i="19" s="1"/>
  <c r="A603" i="19" s="1"/>
  <c r="A604" i="19" s="1"/>
  <c r="A605" i="19" s="1"/>
  <c r="A606" i="19" s="1"/>
  <c r="A607" i="19" s="1"/>
  <c r="A608" i="19" s="1"/>
  <c r="A609" i="19" s="1"/>
  <c r="A610" i="19" s="1"/>
  <c r="A611" i="19" s="1"/>
  <c r="A612" i="19" s="1"/>
  <c r="A613" i="19" s="1"/>
  <c r="A614" i="19" s="1"/>
  <c r="A615" i="19" s="1"/>
  <c r="A616" i="19" s="1"/>
  <c r="A617" i="19" s="1"/>
  <c r="A618" i="19" s="1"/>
  <c r="A619" i="19" s="1"/>
  <c r="A620" i="19" s="1"/>
  <c r="A621" i="19" s="1"/>
  <c r="A622" i="19" s="1"/>
  <c r="A623" i="19" s="1"/>
  <c r="A624" i="19" s="1"/>
  <c r="A625" i="19" s="1"/>
  <c r="A626" i="19" s="1"/>
  <c r="A627" i="19" s="1"/>
  <c r="A628" i="19" s="1"/>
  <c r="A629" i="19" s="1"/>
  <c r="A630" i="19" s="1"/>
  <c r="A631" i="19" s="1"/>
  <c r="A632" i="19" s="1"/>
  <c r="A633" i="19" s="1"/>
  <c r="A634" i="19" s="1"/>
  <c r="A635" i="19" s="1"/>
  <c r="A636" i="19" s="1"/>
  <c r="A637" i="19" s="1"/>
  <c r="A638" i="19" s="1"/>
  <c r="A639" i="19" s="1"/>
  <c r="A640" i="19" s="1"/>
  <c r="A641" i="19" s="1"/>
  <c r="A642" i="19" s="1"/>
  <c r="A643" i="19" s="1"/>
  <c r="A644" i="19" s="1"/>
  <c r="A645" i="19" s="1"/>
  <c r="A646" i="19" s="1"/>
  <c r="A647" i="19" s="1"/>
  <c r="A648" i="19" s="1"/>
  <c r="A649" i="19" s="1"/>
  <c r="A650" i="19" s="1"/>
  <c r="A651" i="19" s="1"/>
  <c r="A652" i="19" s="1"/>
  <c r="A653" i="19" s="1"/>
  <c r="A654" i="19" s="1"/>
  <c r="A655" i="19" s="1"/>
  <c r="A656" i="19" s="1"/>
  <c r="A657" i="19" s="1"/>
  <c r="A658" i="19" s="1"/>
  <c r="A659" i="19" s="1"/>
  <c r="A660" i="19" s="1"/>
  <c r="A661" i="19" s="1"/>
  <c r="A662" i="19" s="1"/>
  <c r="A663" i="19" s="1"/>
  <c r="A664" i="19" s="1"/>
  <c r="A665" i="19" s="1"/>
  <c r="A666" i="19" s="1"/>
  <c r="A667" i="19" s="1"/>
  <c r="A668" i="19" s="1"/>
  <c r="A669" i="19" s="1"/>
  <c r="A670" i="19" s="1"/>
  <c r="A671" i="19" s="1"/>
  <c r="A672" i="19" s="1"/>
  <c r="A673" i="19" s="1"/>
  <c r="A674" i="19" s="1"/>
  <c r="A675" i="19" s="1"/>
  <c r="A676" i="19" s="1"/>
  <c r="A677" i="19" s="1"/>
  <c r="A678" i="19" s="1"/>
  <c r="A679" i="19" s="1"/>
  <c r="A680" i="19" s="1"/>
  <c r="A681" i="19" s="1"/>
  <c r="A682" i="19" s="1"/>
  <c r="A683" i="19" s="1"/>
  <c r="A684" i="19" s="1"/>
  <c r="A685" i="19" s="1"/>
  <c r="A686" i="19" s="1"/>
  <c r="A687" i="19" s="1"/>
  <c r="A688" i="19" s="1"/>
  <c r="A689" i="19" s="1"/>
  <c r="A690" i="19" s="1"/>
  <c r="A691" i="19" s="1"/>
  <c r="A692" i="19" s="1"/>
  <c r="A693" i="19" s="1"/>
  <c r="A694" i="19" s="1"/>
  <c r="A695" i="19" s="1"/>
  <c r="A696" i="19" s="1"/>
  <c r="A697" i="19" s="1"/>
  <c r="A698" i="19" s="1"/>
  <c r="A699" i="19" s="1"/>
  <c r="A700" i="19" s="1"/>
  <c r="A701" i="19" s="1"/>
  <c r="A702" i="19" s="1"/>
  <c r="A703" i="19" s="1"/>
  <c r="A704" i="19" s="1"/>
  <c r="A705" i="19" s="1"/>
  <c r="A706" i="19" s="1"/>
  <c r="A707" i="19" s="1"/>
  <c r="A708" i="19" s="1"/>
  <c r="A709" i="19" s="1"/>
  <c r="A3" i="59"/>
  <c r="A4" i="59" s="1"/>
  <c r="A5" i="59" s="1"/>
  <c r="A6" i="59" s="1"/>
  <c r="A7" i="59" s="1"/>
  <c r="A8" i="59" s="1"/>
  <c r="A9" i="59" s="1"/>
  <c r="A10" i="59" s="1"/>
  <c r="A11" i="59" s="1"/>
  <c r="A12" i="59" s="1"/>
  <c r="A13" i="59" s="1"/>
  <c r="A14" i="59" s="1"/>
  <c r="A15" i="59" s="1"/>
  <c r="A16" i="59" s="1"/>
  <c r="A17" i="59" s="1"/>
  <c r="A18" i="59" s="1"/>
  <c r="A19" i="59" s="1"/>
  <c r="A20" i="59" s="1"/>
  <c r="A21" i="59" s="1"/>
  <c r="A22" i="59" s="1"/>
  <c r="A23" i="59" s="1"/>
  <c r="A24" i="59" s="1"/>
  <c r="A28" i="59" s="1"/>
  <c r="A29" i="59" s="1"/>
  <c r="A30" i="59" s="1"/>
  <c r="A31" i="59" s="1"/>
  <c r="A32" i="59" s="1"/>
  <c r="A33" i="59" s="1"/>
  <c r="A34" i="59" s="1"/>
  <c r="A35" i="59" s="1"/>
  <c r="A36" i="59" s="1"/>
  <c r="A37" i="59" s="1"/>
  <c r="A38" i="59" s="1"/>
  <c r="A39" i="59" s="1"/>
  <c r="A40" i="59" s="1"/>
  <c r="A41" i="59" s="1"/>
  <c r="A42" i="59" s="1"/>
  <c r="A43" i="59" s="1"/>
  <c r="A44" i="59" s="1"/>
  <c r="A45" i="59" s="1"/>
  <c r="A46" i="59" s="1"/>
  <c r="A47" i="59" s="1"/>
  <c r="A48" i="59" s="1"/>
  <c r="A49" i="59" s="1"/>
  <c r="A53" i="59" s="1"/>
  <c r="A54" i="59" s="1"/>
  <c r="A55" i="59" s="1"/>
  <c r="A56" i="59" s="1"/>
  <c r="A57" i="59" s="1"/>
  <c r="A58" i="59" s="1"/>
  <c r="A59" i="59" s="1"/>
  <c r="A60" i="59" s="1"/>
  <c r="A61" i="59" s="1"/>
  <c r="A62" i="59" s="1"/>
  <c r="A63" i="59" s="1"/>
  <c r="A64" i="59" s="1"/>
  <c r="A65" i="59" s="1"/>
  <c r="A66" i="59" s="1"/>
  <c r="A67" i="59" s="1"/>
  <c r="A68" i="59" s="1"/>
  <c r="A69" i="59" s="1"/>
  <c r="A70" i="59" s="1"/>
  <c r="A71" i="59" s="1"/>
  <c r="A72" i="59" s="1"/>
  <c r="A73" i="59" s="1"/>
  <c r="A74" i="59" s="1"/>
  <c r="A78" i="59" s="1"/>
  <c r="A79" i="59" s="1"/>
  <c r="A80" i="59" s="1"/>
  <c r="A81" i="59" s="1"/>
  <c r="A82" i="59" s="1"/>
  <c r="A83" i="59" s="1"/>
  <c r="A84" i="59" s="1"/>
  <c r="A85" i="59" s="1"/>
  <c r="A86" i="59" s="1"/>
  <c r="A87" i="59" s="1"/>
  <c r="A88" i="59" s="1"/>
  <c r="A89" i="59" s="1"/>
  <c r="A90" i="59" s="1"/>
  <c r="A91" i="59" s="1"/>
  <c r="A92" i="59" s="1"/>
  <c r="A93" i="59" s="1"/>
  <c r="A94" i="59" s="1"/>
  <c r="A95" i="59" s="1"/>
  <c r="A96" i="59" s="1"/>
  <c r="A97" i="59" s="1"/>
  <c r="A98" i="59" s="1"/>
  <c r="A99" i="59" s="1"/>
  <c r="A103" i="59" s="1"/>
  <c r="A104" i="59" s="1"/>
  <c r="A105" i="59" s="1"/>
  <c r="A106" i="59" s="1"/>
  <c r="A107" i="59" s="1"/>
  <c r="A108" i="59" s="1"/>
  <c r="A109" i="59" s="1"/>
  <c r="A110" i="59" s="1"/>
  <c r="A111" i="59" s="1"/>
  <c r="A112" i="59" s="1"/>
  <c r="A113" i="59" s="1"/>
  <c r="A114" i="59" s="1"/>
  <c r="A115" i="59" s="1"/>
  <c r="A116" i="59" s="1"/>
  <c r="A117" i="59" s="1"/>
  <c r="A118" i="59" s="1"/>
  <c r="A119" i="59" s="1"/>
  <c r="A120" i="59" s="1"/>
  <c r="A121" i="59" s="1"/>
  <c r="A122" i="59" s="1"/>
  <c r="A123" i="59" s="1"/>
  <c r="A124" i="59" s="1"/>
  <c r="A128" i="59" s="1"/>
  <c r="A129" i="59" s="1"/>
  <c r="A130" i="59" s="1"/>
  <c r="A131" i="59" s="1"/>
  <c r="A132" i="59" s="1"/>
  <c r="A133" i="59" s="1"/>
  <c r="A134" i="59" s="1"/>
  <c r="A135" i="59" s="1"/>
  <c r="A136" i="59" s="1"/>
  <c r="A137" i="59" s="1"/>
  <c r="A138" i="59" s="1"/>
  <c r="A139" i="59" s="1"/>
  <c r="A140" i="59" s="1"/>
  <c r="A141" i="59" s="1"/>
  <c r="A142" i="59" s="1"/>
  <c r="A143" i="59" s="1"/>
  <c r="A144" i="59" s="1"/>
  <c r="A145" i="59" s="1"/>
  <c r="A146" i="59" s="1"/>
  <c r="A147" i="59" s="1"/>
  <c r="A148" i="59" s="1"/>
  <c r="A149" i="59" s="1"/>
  <c r="A153" i="59" s="1"/>
  <c r="A154" i="59" s="1"/>
  <c r="A155" i="59" s="1"/>
  <c r="A156" i="59" s="1"/>
  <c r="A157" i="59" s="1"/>
  <c r="A158" i="59" s="1"/>
  <c r="A159" i="59" s="1"/>
  <c r="A160" i="59" s="1"/>
  <c r="A161" i="59" s="1"/>
  <c r="A162" i="59" s="1"/>
  <c r="A163" i="59" s="1"/>
  <c r="A164" i="59" s="1"/>
  <c r="A165" i="59" s="1"/>
  <c r="A166" i="59" s="1"/>
  <c r="A167" i="59" s="1"/>
  <c r="A168" i="59" s="1"/>
  <c r="A169" i="59" s="1"/>
  <c r="A170" i="59" s="1"/>
  <c r="A171" i="59" s="1"/>
  <c r="A172" i="59" s="1"/>
  <c r="A173" i="59" s="1"/>
  <c r="A174" i="59" s="1"/>
  <c r="A175" i="59" s="1"/>
  <c r="A176" i="59" s="1"/>
  <c r="A177" i="59" s="1"/>
  <c r="A178" i="59" s="1"/>
  <c r="A179" i="59" s="1"/>
  <c r="A180" i="59" s="1"/>
  <c r="A181" i="59" s="1"/>
  <c r="A182" i="59" s="1"/>
  <c r="A183" i="59" s="1"/>
  <c r="A184" i="59" s="1"/>
  <c r="A185" i="59" s="1"/>
  <c r="A186" i="59" s="1"/>
  <c r="A187" i="59" s="1"/>
  <c r="A188" i="59" s="1"/>
  <c r="A189" i="59" s="1"/>
  <c r="A190" i="59" s="1"/>
  <c r="A191" i="59" s="1"/>
  <c r="A192" i="59" s="1"/>
  <c r="A193" i="59" s="1"/>
  <c r="A194" i="59" s="1"/>
  <c r="A195" i="59" s="1"/>
  <c r="A196" i="59" s="1"/>
  <c r="A197" i="59" s="1"/>
  <c r="A198" i="59" s="1"/>
  <c r="A199" i="59" s="1"/>
  <c r="A200" i="59" s="1"/>
  <c r="A201" i="59" s="1"/>
  <c r="A202" i="59" s="1"/>
  <c r="A203" i="59" s="1"/>
  <c r="A204" i="59" s="1"/>
  <c r="A205" i="59" s="1"/>
  <c r="A206" i="59" s="1"/>
  <c r="A207" i="59" s="1"/>
  <c r="A208" i="59" s="1"/>
  <c r="A209" i="59" s="1"/>
  <c r="A210" i="59" s="1"/>
  <c r="A211" i="59" s="1"/>
  <c r="A212" i="59" s="1"/>
  <c r="A213" i="59" s="1"/>
  <c r="A214" i="59" s="1"/>
  <c r="A215" i="59" s="1"/>
  <c r="A216" i="59" s="1"/>
  <c r="A217" i="59" s="1"/>
  <c r="A218" i="59" s="1"/>
  <c r="A219" i="59" s="1"/>
  <c r="A220" i="59" s="1"/>
  <c r="A221" i="59" s="1"/>
  <c r="A222" i="59" s="1"/>
  <c r="A223" i="59" s="1"/>
  <c r="A224" i="59" s="1"/>
  <c r="A225" i="59" s="1"/>
  <c r="A226" i="59" s="1"/>
  <c r="A227" i="59" s="1"/>
  <c r="A228" i="59" s="1"/>
  <c r="A229" i="59" s="1"/>
  <c r="A230" i="59" s="1"/>
  <c r="A231" i="59" s="1"/>
  <c r="A232" i="59" s="1"/>
  <c r="A233" i="59" s="1"/>
  <c r="A234" i="59" s="1"/>
  <c r="A235" i="59" s="1"/>
  <c r="A236" i="59" s="1"/>
  <c r="A237" i="59" s="1"/>
  <c r="A238" i="59" s="1"/>
  <c r="A239" i="59" s="1"/>
  <c r="A240" i="59" s="1"/>
  <c r="A241" i="59" s="1"/>
  <c r="A242" i="59" s="1"/>
  <c r="A243" i="59" s="1"/>
  <c r="A244" i="59" s="1"/>
  <c r="A245" i="59" s="1"/>
  <c r="A246" i="59" s="1"/>
  <c r="A247" i="59" s="1"/>
  <c r="A248" i="59" s="1"/>
  <c r="A249" i="59" s="1"/>
  <c r="A250" i="59" s="1"/>
  <c r="A251" i="59" s="1"/>
  <c r="A252" i="59" s="1"/>
  <c r="A253" i="59" s="1"/>
  <c r="A254" i="59" s="1"/>
  <c r="A255" i="59" s="1"/>
  <c r="A256" i="59" s="1"/>
  <c r="A257" i="59" s="1"/>
  <c r="A258" i="59" s="1"/>
  <c r="A259" i="59" s="1"/>
  <c r="A260" i="59" s="1"/>
  <c r="A261" i="59" s="1"/>
  <c r="A262" i="59" s="1"/>
  <c r="A263" i="59" s="1"/>
  <c r="A264" i="59" s="1"/>
  <c r="A265" i="59" s="1"/>
  <c r="A266" i="59" s="1"/>
  <c r="A267" i="59" s="1"/>
  <c r="A268" i="59" s="1"/>
  <c r="A269" i="59" s="1"/>
  <c r="A270" i="59" s="1"/>
  <c r="A271" i="59" s="1"/>
  <c r="A272" i="59" s="1"/>
  <c r="A273" i="59" s="1"/>
  <c r="A274" i="59" s="1"/>
  <c r="A275" i="59" s="1"/>
  <c r="A276" i="59" s="1"/>
  <c r="A277" i="59" s="1"/>
  <c r="A278" i="59" s="1"/>
  <c r="A279" i="59" s="1"/>
  <c r="A280" i="59" s="1"/>
  <c r="A281" i="59" s="1"/>
  <c r="A282" i="59" s="1"/>
  <c r="A283" i="59" s="1"/>
  <c r="A284" i="59" s="1"/>
  <c r="A285" i="59" s="1"/>
  <c r="A286" i="59" s="1"/>
  <c r="A287" i="59" s="1"/>
  <c r="A288" i="59" s="1"/>
  <c r="A289" i="59" s="1"/>
  <c r="A290" i="59" s="1"/>
  <c r="A291" i="59" s="1"/>
  <c r="A292" i="59" s="1"/>
  <c r="A293" i="59" s="1"/>
  <c r="A294" i="59" s="1"/>
  <c r="A295" i="59" s="1"/>
  <c r="A296" i="59" s="1"/>
  <c r="A297" i="59" s="1"/>
  <c r="A298" i="59" s="1"/>
  <c r="A299" i="59" s="1"/>
  <c r="A300" i="59" s="1"/>
  <c r="A301" i="59" s="1"/>
  <c r="A302" i="59" s="1"/>
  <c r="A303" i="59" s="1"/>
  <c r="A304" i="59" s="1"/>
  <c r="A305" i="59" s="1"/>
  <c r="A306" i="59" s="1"/>
  <c r="A307" i="59" s="1"/>
  <c r="A308" i="59" s="1"/>
  <c r="A309" i="59" s="1"/>
  <c r="A310" i="59" s="1"/>
  <c r="A311" i="59" s="1"/>
  <c r="A312" i="59" s="1"/>
  <c r="A313" i="59" s="1"/>
  <c r="A314" i="59" s="1"/>
  <c r="A315" i="59" s="1"/>
  <c r="A316" i="59" s="1"/>
  <c r="A317" i="59" s="1"/>
  <c r="A318" i="59" s="1"/>
  <c r="A319" i="59" s="1"/>
  <c r="A320" i="59" s="1"/>
  <c r="A321" i="59" s="1"/>
  <c r="A322" i="59" s="1"/>
  <c r="A323" i="59" s="1"/>
  <c r="A324" i="59" s="1"/>
  <c r="A325" i="59" s="1"/>
  <c r="A326" i="59" s="1"/>
  <c r="A327" i="59" s="1"/>
  <c r="A328" i="59" s="1"/>
  <c r="A329" i="59" s="1"/>
  <c r="A330" i="59" s="1"/>
  <c r="A331" i="59" s="1"/>
  <c r="A332" i="59" s="1"/>
  <c r="A333" i="59" s="1"/>
  <c r="A334" i="59" s="1"/>
  <c r="A335" i="59" s="1"/>
  <c r="A336" i="59" s="1"/>
  <c r="A337" i="59" s="1"/>
  <c r="A338" i="59" s="1"/>
  <c r="A339" i="59" s="1"/>
  <c r="A340" i="59" s="1"/>
  <c r="A341" i="59" s="1"/>
  <c r="A342" i="59" s="1"/>
  <c r="A343" i="59" s="1"/>
  <c r="A344" i="59" s="1"/>
  <c r="A345" i="59" s="1"/>
  <c r="A346" i="59" s="1"/>
  <c r="A347" i="59" s="1"/>
  <c r="A348" i="59" s="1"/>
  <c r="A349" i="59" s="1"/>
  <c r="A350" i="59" s="1"/>
  <c r="A351" i="59" s="1"/>
  <c r="A352" i="59" s="1"/>
  <c r="A353" i="59" s="1"/>
  <c r="A354" i="59" s="1"/>
  <c r="A355" i="59" s="1"/>
  <c r="A356" i="59" s="1"/>
  <c r="A357" i="59" s="1"/>
  <c r="A358" i="59" s="1"/>
  <c r="A359" i="59" s="1"/>
  <c r="A360" i="59" s="1"/>
  <c r="A361" i="59" s="1"/>
  <c r="A362" i="59" s="1"/>
  <c r="A363" i="59" s="1"/>
  <c r="A364" i="59" s="1"/>
  <c r="A365" i="59" s="1"/>
  <c r="A366" i="59" s="1"/>
  <c r="A367" i="59" s="1"/>
  <c r="A368" i="59" s="1"/>
  <c r="A369" i="59" s="1"/>
  <c r="A370" i="59" s="1"/>
  <c r="A371" i="59" s="1"/>
  <c r="A372" i="59" s="1"/>
  <c r="A373" i="59" s="1"/>
  <c r="A374" i="59" s="1"/>
  <c r="A375" i="59" s="1"/>
  <c r="A376" i="59" s="1"/>
  <c r="A377" i="59" s="1"/>
  <c r="A378" i="59" s="1"/>
  <c r="A379" i="59" s="1"/>
  <c r="A380" i="59" s="1"/>
  <c r="A381" i="59" s="1"/>
  <c r="A382" i="59" s="1"/>
  <c r="A383" i="59" s="1"/>
  <c r="A384" i="59" s="1"/>
  <c r="A385" i="59" s="1"/>
  <c r="A386" i="59" s="1"/>
  <c r="A387" i="59" s="1"/>
  <c r="A388" i="59" s="1"/>
  <c r="A389" i="59" s="1"/>
  <c r="A390" i="59" s="1"/>
  <c r="A391" i="59" s="1"/>
  <c r="A392" i="59" s="1"/>
  <c r="A393" i="59" s="1"/>
  <c r="A394" i="59" s="1"/>
  <c r="A395" i="59" s="1"/>
  <c r="A396" i="59" s="1"/>
  <c r="A397" i="59" s="1"/>
  <c r="A398" i="59" s="1"/>
  <c r="A399" i="59" s="1"/>
  <c r="A400" i="59" s="1"/>
  <c r="A401" i="59" s="1"/>
  <c r="A402" i="59" s="1"/>
  <c r="A403" i="59" s="1"/>
  <c r="A404" i="59" s="1"/>
  <c r="A405" i="59" s="1"/>
  <c r="A406" i="59" s="1"/>
  <c r="A407" i="59" s="1"/>
  <c r="A408" i="59" s="1"/>
  <c r="A409" i="59" s="1"/>
  <c r="A410" i="59" s="1"/>
  <c r="A411" i="59" s="1"/>
  <c r="A412" i="59" s="1"/>
  <c r="A413" i="59" s="1"/>
  <c r="A414" i="59" s="1"/>
  <c r="A415" i="59" s="1"/>
  <c r="A416" i="59" s="1"/>
  <c r="A417" i="59" s="1"/>
  <c r="A418" i="59" s="1"/>
  <c r="A419" i="59" s="1"/>
  <c r="A420" i="59" s="1"/>
  <c r="A421" i="59" s="1"/>
  <c r="A422" i="59" s="1"/>
  <c r="A423" i="59" s="1"/>
  <c r="A424" i="59" s="1"/>
  <c r="A425" i="59" s="1"/>
  <c r="A426" i="59" s="1"/>
  <c r="A427" i="59" s="1"/>
  <c r="A428" i="59" s="1"/>
  <c r="A429" i="59" s="1"/>
  <c r="A430" i="59" s="1"/>
  <c r="A431" i="59" s="1"/>
  <c r="A432" i="59" s="1"/>
  <c r="A433" i="59" s="1"/>
  <c r="A434" i="59" s="1"/>
  <c r="A435" i="59" s="1"/>
  <c r="A436" i="59" s="1"/>
  <c r="A437" i="59" s="1"/>
  <c r="A438" i="59" s="1"/>
  <c r="A439" i="59" s="1"/>
  <c r="A440" i="59" s="1"/>
  <c r="A441" i="59" s="1"/>
  <c r="A442" i="59" s="1"/>
  <c r="A443" i="59" s="1"/>
  <c r="A444" i="59" s="1"/>
  <c r="A445" i="59" s="1"/>
  <c r="A446" i="59" s="1"/>
  <c r="A447" i="59" s="1"/>
  <c r="A448" i="59" s="1"/>
  <c r="A449" i="59" s="1"/>
  <c r="A450" i="59" s="1"/>
  <c r="A451" i="59" s="1"/>
  <c r="A452" i="59" s="1"/>
  <c r="A453" i="59" s="1"/>
  <c r="A454" i="59" s="1"/>
  <c r="A455" i="59" s="1"/>
  <c r="A456" i="59" s="1"/>
  <c r="A457" i="59" s="1"/>
  <c r="A458" i="59" s="1"/>
  <c r="A459" i="59" s="1"/>
  <c r="A460" i="59" s="1"/>
  <c r="A461" i="59" s="1"/>
  <c r="A462" i="59" s="1"/>
  <c r="A463" i="59" s="1"/>
  <c r="A464" i="59" s="1"/>
  <c r="A465" i="59" s="1"/>
  <c r="A466" i="59" s="1"/>
  <c r="A467" i="59" s="1"/>
  <c r="A468" i="59" s="1"/>
  <c r="A469" i="59" s="1"/>
  <c r="A470" i="59" s="1"/>
  <c r="A471" i="59" s="1"/>
  <c r="A472" i="59" s="1"/>
  <c r="A473" i="59" s="1"/>
  <c r="A474" i="59" s="1"/>
  <c r="A475" i="59" s="1"/>
  <c r="A476" i="59" s="1"/>
  <c r="A477" i="59" s="1"/>
  <c r="A478" i="59" s="1"/>
  <c r="A479" i="59" s="1"/>
  <c r="A480" i="59" s="1"/>
  <c r="A481" i="59" s="1"/>
  <c r="A482" i="59" s="1"/>
  <c r="A483" i="59" s="1"/>
  <c r="A484" i="59" s="1"/>
  <c r="A485" i="59" s="1"/>
  <c r="A486" i="59" s="1"/>
  <c r="A487" i="59" s="1"/>
  <c r="A488" i="59" s="1"/>
  <c r="A489" i="59" s="1"/>
  <c r="A490" i="59" s="1"/>
  <c r="A491" i="59" s="1"/>
  <c r="A492" i="59" s="1"/>
  <c r="A493" i="59" s="1"/>
  <c r="A494" i="59" s="1"/>
  <c r="A495" i="59" s="1"/>
  <c r="A496" i="59" s="1"/>
  <c r="A497" i="59" s="1"/>
  <c r="A498" i="59" s="1"/>
  <c r="A499" i="59" s="1"/>
  <c r="A500" i="59" s="1"/>
  <c r="A501" i="59" s="1"/>
  <c r="A502" i="59" s="1"/>
  <c r="A503" i="59" s="1"/>
  <c r="A504" i="59" s="1"/>
  <c r="A505" i="59" s="1"/>
  <c r="A506" i="59" s="1"/>
  <c r="A507" i="59" s="1"/>
  <c r="A508" i="59" s="1"/>
  <c r="A509" i="59" s="1"/>
  <c r="A510" i="59" s="1"/>
  <c r="A511" i="59" s="1"/>
  <c r="A512" i="59" s="1"/>
  <c r="A513" i="59" s="1"/>
  <c r="A514" i="59" s="1"/>
  <c r="A515" i="59" s="1"/>
  <c r="A516" i="59" s="1"/>
  <c r="A517" i="59" s="1"/>
  <c r="A518" i="59" s="1"/>
  <c r="A519" i="59" s="1"/>
  <c r="A520" i="59" s="1"/>
  <c r="A521" i="59" s="1"/>
  <c r="A522" i="59" s="1"/>
  <c r="A523" i="59" s="1"/>
  <c r="A524" i="59" s="1"/>
  <c r="A525" i="59" s="1"/>
  <c r="A526" i="59" s="1"/>
  <c r="A527" i="59" s="1"/>
  <c r="A528" i="59" s="1"/>
  <c r="A529" i="59" s="1"/>
  <c r="A530" i="59" s="1"/>
  <c r="A531" i="59" s="1"/>
  <c r="A532" i="59" s="1"/>
  <c r="A533" i="59" s="1"/>
  <c r="A534" i="59" s="1"/>
  <c r="A535" i="59" s="1"/>
  <c r="A536" i="59" s="1"/>
  <c r="A537" i="59" s="1"/>
  <c r="A538" i="59" s="1"/>
  <c r="A539" i="59" s="1"/>
  <c r="A540" i="59" s="1"/>
  <c r="A541" i="59" s="1"/>
  <c r="A542" i="59" s="1"/>
  <c r="A543" i="59" s="1"/>
  <c r="A544" i="59" s="1"/>
  <c r="A545" i="59" s="1"/>
  <c r="A546" i="59" s="1"/>
  <c r="A547" i="59" s="1"/>
  <c r="A548" i="59" s="1"/>
  <c r="A549" i="59" s="1"/>
  <c r="A550" i="59" s="1"/>
  <c r="A551" i="59" s="1"/>
  <c r="A552" i="59" s="1"/>
  <c r="A553" i="59" s="1"/>
  <c r="A554" i="59" s="1"/>
  <c r="A555" i="59" s="1"/>
  <c r="A556" i="59" s="1"/>
  <c r="A557" i="59" s="1"/>
  <c r="A558" i="59" s="1"/>
  <c r="A559" i="59" s="1"/>
  <c r="A560" i="59" s="1"/>
  <c r="A561" i="59" s="1"/>
  <c r="A562" i="59" s="1"/>
  <c r="A563" i="59" s="1"/>
  <c r="A564" i="59" s="1"/>
  <c r="A565" i="59" s="1"/>
  <c r="A566" i="59" s="1"/>
  <c r="A567" i="59" s="1"/>
  <c r="A568" i="59" s="1"/>
  <c r="A569" i="59" s="1"/>
  <c r="A570" i="59" s="1"/>
  <c r="A571" i="59" s="1"/>
  <c r="A572" i="59" s="1"/>
  <c r="A573" i="59" s="1"/>
  <c r="A574" i="59" s="1"/>
  <c r="A575" i="59" s="1"/>
  <c r="A576" i="59" s="1"/>
  <c r="A577" i="59" s="1"/>
  <c r="A578" i="59" s="1"/>
  <c r="A579" i="59" s="1"/>
  <c r="A580" i="59" s="1"/>
  <c r="A581" i="59" s="1"/>
  <c r="A582" i="59" s="1"/>
  <c r="A583" i="59" s="1"/>
  <c r="A584" i="59" s="1"/>
  <c r="A585" i="59" s="1"/>
  <c r="A586" i="59" s="1"/>
  <c r="A587" i="59" s="1"/>
  <c r="A588" i="59" s="1"/>
  <c r="A589" i="59" s="1"/>
  <c r="A590" i="59" s="1"/>
  <c r="A591" i="59" s="1"/>
  <c r="A592" i="59" s="1"/>
  <c r="A593" i="59" s="1"/>
  <c r="A594" i="59" s="1"/>
  <c r="A595" i="59" s="1"/>
  <c r="A596" i="59" s="1"/>
  <c r="A597" i="59" s="1"/>
  <c r="A598" i="59" s="1"/>
  <c r="A599" i="59" s="1"/>
  <c r="A600" i="59" s="1"/>
  <c r="A601" i="59" s="1"/>
  <c r="A602" i="59" s="1"/>
  <c r="A603" i="59" s="1"/>
  <c r="A604" i="59" s="1"/>
  <c r="A605" i="59" s="1"/>
  <c r="A606" i="59" s="1"/>
  <c r="A607" i="59" s="1"/>
  <c r="A608" i="59" s="1"/>
  <c r="A609" i="59" s="1"/>
  <c r="A610" i="59" s="1"/>
  <c r="A611" i="59" s="1"/>
  <c r="A612" i="59" s="1"/>
  <c r="A613" i="59" s="1"/>
  <c r="A3" i="18"/>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A206" i="18" s="1"/>
  <c r="A207" i="18" s="1"/>
  <c r="A208" i="18" s="1"/>
  <c r="A209" i="18" s="1"/>
  <c r="A210" i="18" s="1"/>
  <c r="A211" i="18" s="1"/>
  <c r="A212" i="18" s="1"/>
  <c r="A213" i="18" s="1"/>
  <c r="A214" i="18" s="1"/>
  <c r="A215" i="18" s="1"/>
  <c r="A216" i="18" s="1"/>
  <c r="A217" i="18" s="1"/>
  <c r="A218" i="18" s="1"/>
  <c r="A219" i="18" s="1"/>
  <c r="A220" i="18" s="1"/>
  <c r="A221" i="18" s="1"/>
  <c r="A222" i="18" s="1"/>
  <c r="A223" i="18" s="1"/>
  <c r="A224" i="18" s="1"/>
  <c r="A225" i="18" s="1"/>
  <c r="A226" i="18" s="1"/>
  <c r="A227" i="18" s="1"/>
  <c r="A228" i="18" s="1"/>
  <c r="A229" i="18" s="1"/>
  <c r="A230" i="18" s="1"/>
  <c r="A231" i="18" s="1"/>
  <c r="A232" i="18" s="1"/>
  <c r="A233" i="18" s="1"/>
  <c r="A234" i="18" s="1"/>
  <c r="A235" i="18" s="1"/>
  <c r="A236" i="18" s="1"/>
  <c r="A237" i="18" s="1"/>
  <c r="A238" i="18" s="1"/>
  <c r="A239" i="18" s="1"/>
  <c r="A240" i="18" s="1"/>
  <c r="A241" i="18" s="1"/>
  <c r="A242" i="18" s="1"/>
  <c r="A243" i="18" s="1"/>
  <c r="A244" i="18" s="1"/>
  <c r="A245" i="18" s="1"/>
  <c r="A246" i="18" s="1"/>
  <c r="A247" i="18" s="1"/>
  <c r="A248" i="18" s="1"/>
  <c r="A249" i="18" s="1"/>
  <c r="A250" i="18" s="1"/>
  <c r="A251" i="18" s="1"/>
  <c r="A252" i="18" s="1"/>
  <c r="A253" i="18" s="1"/>
  <c r="A254" i="18" s="1"/>
  <c r="A255" i="18" s="1"/>
  <c r="A256" i="18" s="1"/>
  <c r="A257" i="18" s="1"/>
  <c r="A258" i="18" s="1"/>
  <c r="A259" i="18" s="1"/>
  <c r="A260" i="18" s="1"/>
  <c r="A261" i="18" s="1"/>
  <c r="A262" i="18" s="1"/>
  <c r="A263" i="18" s="1"/>
  <c r="A264" i="18" s="1"/>
  <c r="A265" i="18" s="1"/>
  <c r="A266" i="18" s="1"/>
  <c r="A267" i="18" s="1"/>
  <c r="A268" i="18" s="1"/>
  <c r="A269" i="18" s="1"/>
  <c r="A270" i="18" s="1"/>
  <c r="A271" i="18" s="1"/>
  <c r="A272" i="18" s="1"/>
  <c r="A273" i="18" s="1"/>
  <c r="A274" i="18" s="1"/>
  <c r="A275" i="18" s="1"/>
  <c r="A276" i="18" s="1"/>
  <c r="A277" i="18" s="1"/>
  <c r="A278" i="18" s="1"/>
  <c r="A279" i="18" s="1"/>
  <c r="A280" i="18" s="1"/>
  <c r="A281" i="18" s="1"/>
  <c r="A282" i="18" s="1"/>
  <c r="A283" i="18" s="1"/>
  <c r="A284" i="18" s="1"/>
  <c r="A285" i="18" s="1"/>
  <c r="A286" i="18" s="1"/>
  <c r="A287" i="18" s="1"/>
  <c r="A288" i="18" s="1"/>
  <c r="A289" i="18" s="1"/>
  <c r="A290" i="18" s="1"/>
  <c r="A291" i="18" s="1"/>
  <c r="A292" i="18" s="1"/>
  <c r="A293" i="18" s="1"/>
  <c r="A294" i="18" s="1"/>
  <c r="A295" i="18" s="1"/>
  <c r="A296" i="18" s="1"/>
  <c r="A297" i="18" s="1"/>
  <c r="A298" i="18" s="1"/>
  <c r="A299" i="18" s="1"/>
  <c r="A300" i="18" s="1"/>
  <c r="A301" i="18" s="1"/>
  <c r="A302" i="18" s="1"/>
  <c r="A303" i="18" s="1"/>
  <c r="A304" i="18" s="1"/>
  <c r="A305" i="18" s="1"/>
  <c r="A306" i="18" s="1"/>
  <c r="A307" i="18" s="1"/>
  <c r="A308" i="18" s="1"/>
  <c r="A309" i="18" s="1"/>
  <c r="A310" i="18" s="1"/>
  <c r="A311" i="18" s="1"/>
  <c r="A312" i="18" s="1"/>
  <c r="A313" i="18" s="1"/>
  <c r="A314" i="18" s="1"/>
  <c r="A315" i="18" s="1"/>
  <c r="A316" i="18" s="1"/>
  <c r="A317" i="18" s="1"/>
  <c r="A318" i="18" s="1"/>
  <c r="A319" i="18" s="1"/>
  <c r="A320" i="18" s="1"/>
  <c r="A321" i="18" s="1"/>
  <c r="A322" i="18" s="1"/>
  <c r="A323" i="18" s="1"/>
  <c r="A324" i="18" s="1"/>
  <c r="A325" i="18" s="1"/>
  <c r="A326" i="18" s="1"/>
  <c r="A327" i="18" s="1"/>
  <c r="A328" i="18" s="1"/>
  <c r="A329" i="18" s="1"/>
  <c r="A330" i="18" s="1"/>
  <c r="A331" i="18" s="1"/>
  <c r="A332" i="18" s="1"/>
  <c r="A333" i="18" s="1"/>
  <c r="A334" i="18" s="1"/>
  <c r="A335" i="18" s="1"/>
  <c r="A336" i="18" s="1"/>
  <c r="A337" i="18" s="1"/>
  <c r="A338" i="18" s="1"/>
  <c r="A339" i="18" s="1"/>
  <c r="A340" i="18" s="1"/>
  <c r="A341" i="18" s="1"/>
  <c r="A342" i="18" s="1"/>
  <c r="A343" i="18" s="1"/>
  <c r="A344" i="18" s="1"/>
  <c r="A345" i="18" s="1"/>
  <c r="A346" i="18" s="1"/>
  <c r="A347" i="18" s="1"/>
  <c r="A348" i="18" s="1"/>
  <c r="A349" i="18" s="1"/>
  <c r="A350" i="18" s="1"/>
  <c r="A351" i="18" s="1"/>
  <c r="A352" i="18" s="1"/>
  <c r="A353" i="18" s="1"/>
  <c r="A354" i="18" s="1"/>
  <c r="A355" i="18" s="1"/>
  <c r="A356" i="18" s="1"/>
  <c r="A357" i="18" s="1"/>
  <c r="A358" i="18" s="1"/>
  <c r="A359" i="18" s="1"/>
  <c r="A360" i="18" s="1"/>
  <c r="A361" i="18" s="1"/>
  <c r="A362" i="18" s="1"/>
  <c r="A363" i="18" s="1"/>
  <c r="A364" i="18" s="1"/>
  <c r="A365" i="18" s="1"/>
  <c r="A366" i="18" s="1"/>
  <c r="A367" i="18" s="1"/>
  <c r="A368" i="18" s="1"/>
  <c r="A369" i="18" s="1"/>
  <c r="A370" i="18" s="1"/>
  <c r="A371" i="18" s="1"/>
  <c r="A372" i="18" s="1"/>
  <c r="A373" i="18" s="1"/>
  <c r="A374" i="18" s="1"/>
  <c r="A375" i="18" s="1"/>
  <c r="A376" i="18" s="1"/>
  <c r="A377" i="18" s="1"/>
  <c r="A378" i="18" s="1"/>
  <c r="A379" i="18" s="1"/>
  <c r="A380" i="18" s="1"/>
  <c r="A381" i="18" s="1"/>
  <c r="A382" i="18" s="1"/>
  <c r="A383" i="18" s="1"/>
  <c r="A384" i="18" s="1"/>
  <c r="A385" i="18" s="1"/>
  <c r="A386" i="18" s="1"/>
  <c r="A387" i="18" s="1"/>
  <c r="A388" i="18" s="1"/>
  <c r="A389" i="18" s="1"/>
  <c r="A390" i="18" s="1"/>
  <c r="A391" i="18" s="1"/>
  <c r="A392" i="18" s="1"/>
  <c r="A393" i="18" s="1"/>
  <c r="A394" i="18" s="1"/>
  <c r="A395" i="18" s="1"/>
  <c r="A396" i="18" s="1"/>
  <c r="A397" i="18" s="1"/>
  <c r="A398" i="18" s="1"/>
  <c r="A399" i="18" s="1"/>
  <c r="A400" i="18" s="1"/>
  <c r="A401" i="18" s="1"/>
  <c r="A402" i="18" s="1"/>
  <c r="A403" i="18" s="1"/>
  <c r="A404" i="18" s="1"/>
  <c r="A405" i="18" s="1"/>
  <c r="A406" i="18" s="1"/>
  <c r="A407" i="18" s="1"/>
  <c r="A408" i="18" s="1"/>
  <c r="A409" i="18" s="1"/>
  <c r="A410" i="18" s="1"/>
  <c r="A411" i="18" s="1"/>
  <c r="A412" i="18" s="1"/>
  <c r="A413" i="18" s="1"/>
  <c r="A414" i="18" s="1"/>
  <c r="A415" i="18" s="1"/>
  <c r="A416" i="18" s="1"/>
  <c r="A417" i="18" s="1"/>
  <c r="A418" i="18" s="1"/>
  <c r="A419" i="18" s="1"/>
  <c r="A420" i="18" s="1"/>
  <c r="A421" i="18" s="1"/>
  <c r="A422" i="18" s="1"/>
  <c r="A423" i="18" s="1"/>
  <c r="A424" i="18" s="1"/>
  <c r="A425" i="18" s="1"/>
  <c r="A426" i="18" s="1"/>
  <c r="A427" i="18" s="1"/>
  <c r="A428" i="18" s="1"/>
  <c r="A429" i="18" s="1"/>
  <c r="A430" i="18" s="1"/>
  <c r="A431" i="18" s="1"/>
  <c r="A432" i="18" s="1"/>
  <c r="A433" i="18" s="1"/>
  <c r="A434" i="18" s="1"/>
  <c r="A435" i="18" s="1"/>
  <c r="A436" i="18" s="1"/>
  <c r="A437" i="18" s="1"/>
  <c r="A438" i="18" s="1"/>
  <c r="A439" i="18" s="1"/>
  <c r="A440" i="18" s="1"/>
  <c r="A441" i="18" s="1"/>
  <c r="A442" i="18" s="1"/>
  <c r="A443" i="18" s="1"/>
  <c r="A444" i="18" s="1"/>
  <c r="A445" i="18" s="1"/>
  <c r="A446" i="18" s="1"/>
  <c r="A447" i="18" s="1"/>
  <c r="A448" i="18" s="1"/>
  <c r="A449" i="18" s="1"/>
  <c r="A450" i="18" s="1"/>
  <c r="A451" i="18" s="1"/>
  <c r="A452" i="18" s="1"/>
  <c r="A453" i="18" s="1"/>
  <c r="A454" i="18" s="1"/>
  <c r="A455" i="18" s="1"/>
  <c r="A456" i="18" s="1"/>
  <c r="A457" i="18" s="1"/>
  <c r="A458" i="18" s="1"/>
  <c r="A459" i="18" s="1"/>
  <c r="A460" i="18" s="1"/>
  <c r="A461" i="18" s="1"/>
  <c r="A462" i="18" s="1"/>
  <c r="A463" i="18" s="1"/>
  <c r="A464" i="18" s="1"/>
  <c r="A465" i="18" s="1"/>
  <c r="A466" i="18" s="1"/>
  <c r="A467" i="18" s="1"/>
  <c r="A468" i="18" s="1"/>
  <c r="A469" i="18" s="1"/>
  <c r="A470" i="18" s="1"/>
  <c r="A471" i="18" s="1"/>
  <c r="A472" i="18" s="1"/>
  <c r="A473" i="18" s="1"/>
  <c r="A474" i="18" s="1"/>
  <c r="A475" i="18" s="1"/>
  <c r="A476" i="18" s="1"/>
  <c r="A477" i="18" s="1"/>
  <c r="A478" i="18" s="1"/>
  <c r="A479" i="18" s="1"/>
  <c r="A480" i="18" s="1"/>
  <c r="A481" i="18" s="1"/>
  <c r="A482" i="18" s="1"/>
  <c r="A483" i="18" s="1"/>
  <c r="A484" i="18" s="1"/>
  <c r="A485" i="18" s="1"/>
  <c r="A486" i="18" s="1"/>
  <c r="A487" i="18" s="1"/>
  <c r="A488" i="18" s="1"/>
  <c r="A489" i="18" s="1"/>
  <c r="A490" i="18" s="1"/>
  <c r="A491" i="18" s="1"/>
  <c r="A492" i="18" s="1"/>
  <c r="A493" i="18" s="1"/>
  <c r="A494" i="18" s="1"/>
  <c r="A495" i="18" s="1"/>
  <c r="A496" i="18" s="1"/>
  <c r="A497" i="18" s="1"/>
  <c r="A498" i="18" s="1"/>
  <c r="A499" i="18" s="1"/>
  <c r="A500" i="18" s="1"/>
  <c r="A501" i="18" s="1"/>
  <c r="A502" i="18" s="1"/>
  <c r="A503" i="18" s="1"/>
  <c r="A504" i="18" s="1"/>
  <c r="A505" i="18" s="1"/>
  <c r="A506" i="18" s="1"/>
  <c r="A507" i="18" s="1"/>
  <c r="A508" i="18" s="1"/>
  <c r="A509" i="18" s="1"/>
  <c r="A510" i="18" s="1"/>
  <c r="A511" i="18" s="1"/>
  <c r="A512" i="18" s="1"/>
  <c r="A513" i="18" s="1"/>
  <c r="A514" i="18" s="1"/>
  <c r="A515" i="18" s="1"/>
  <c r="A516" i="18" s="1"/>
  <c r="A517" i="18" s="1"/>
  <c r="A518" i="18" s="1"/>
  <c r="A519" i="18" s="1"/>
  <c r="A520" i="18" s="1"/>
  <c r="A521" i="18" s="1"/>
  <c r="A522" i="18" s="1"/>
  <c r="A523" i="18" s="1"/>
  <c r="A524" i="18" s="1"/>
  <c r="A525" i="18" s="1"/>
  <c r="A526" i="18" s="1"/>
  <c r="A527" i="18" s="1"/>
  <c r="A528" i="18" s="1"/>
  <c r="A529" i="18" s="1"/>
  <c r="A530" i="18" s="1"/>
  <c r="A531" i="18" s="1"/>
  <c r="A532" i="18" s="1"/>
  <c r="A533" i="18" s="1"/>
  <c r="A534" i="18" s="1"/>
  <c r="A535" i="18" s="1"/>
  <c r="A536" i="18" s="1"/>
  <c r="A537" i="18" s="1"/>
  <c r="A538" i="18" s="1"/>
  <c r="A539" i="18" s="1"/>
  <c r="A540" i="18" s="1"/>
  <c r="A541" i="18" s="1"/>
  <c r="A542" i="18" s="1"/>
  <c r="A543" i="18" s="1"/>
  <c r="A544" i="18" s="1"/>
  <c r="A545" i="18" s="1"/>
  <c r="A546" i="18" s="1"/>
  <c r="A547" i="18" s="1"/>
  <c r="A548" i="18" s="1"/>
  <c r="A549" i="18" s="1"/>
  <c r="A550" i="18" s="1"/>
  <c r="A551" i="18" s="1"/>
  <c r="A552" i="18" s="1"/>
  <c r="A553" i="18" s="1"/>
  <c r="A554" i="18" s="1"/>
  <c r="A555" i="18" s="1"/>
  <c r="A556" i="18" s="1"/>
  <c r="A557" i="18" s="1"/>
  <c r="A558" i="18" s="1"/>
  <c r="A559" i="18" s="1"/>
  <c r="A560" i="18" s="1"/>
  <c r="A561" i="18" s="1"/>
  <c r="A562" i="18" s="1"/>
  <c r="A563" i="18" s="1"/>
  <c r="A564" i="18" s="1"/>
  <c r="A565" i="18" s="1"/>
  <c r="A566" i="18" s="1"/>
  <c r="A567" i="18" s="1"/>
  <c r="A568" i="18" s="1"/>
  <c r="A569" i="18" s="1"/>
  <c r="A570" i="18" s="1"/>
  <c r="A571" i="18" s="1"/>
  <c r="A572" i="18" s="1"/>
  <c r="A573" i="18" s="1"/>
  <c r="A574" i="18" s="1"/>
  <c r="A575" i="18" s="1"/>
  <c r="A576" i="18" s="1"/>
  <c r="A577" i="18" s="1"/>
  <c r="A578" i="18" s="1"/>
  <c r="A579" i="18" s="1"/>
  <c r="A580" i="18" s="1"/>
  <c r="A581" i="18" s="1"/>
  <c r="A582" i="18" s="1"/>
  <c r="A583" i="18" s="1"/>
  <c r="A584" i="18" s="1"/>
  <c r="A585" i="18" s="1"/>
  <c r="A586" i="18" s="1"/>
  <c r="A587" i="18" s="1"/>
  <c r="A588" i="18" s="1"/>
  <c r="A589" i="18" s="1"/>
  <c r="A590" i="18" s="1"/>
  <c r="A591" i="18" s="1"/>
  <c r="A592" i="18" s="1"/>
  <c r="A593" i="18" s="1"/>
  <c r="A594" i="18" s="1"/>
  <c r="A595" i="18" s="1"/>
  <c r="A596" i="18" s="1"/>
  <c r="A597" i="18" s="1"/>
  <c r="A598" i="18" s="1"/>
  <c r="A599" i="18" s="1"/>
  <c r="A600" i="18" s="1"/>
  <c r="A601" i="18" s="1"/>
  <c r="A602" i="18" s="1"/>
  <c r="A603" i="18" s="1"/>
  <c r="A604" i="18" s="1"/>
  <c r="A605" i="18" s="1"/>
  <c r="A606" i="18" s="1"/>
  <c r="A607" i="18" s="1"/>
  <c r="A608" i="18" s="1"/>
  <c r="A609" i="18" s="1"/>
  <c r="A610" i="18" s="1"/>
  <c r="A611" i="18" s="1"/>
  <c r="A612" i="18" s="1"/>
  <c r="A613" i="18" s="1"/>
  <c r="A614" i="18" s="1"/>
  <c r="A615" i="18" s="1"/>
  <c r="A616" i="18" s="1"/>
  <c r="A617" i="18" s="1"/>
  <c r="A618" i="18" s="1"/>
  <c r="A619" i="18" s="1"/>
  <c r="A620" i="18" s="1"/>
  <c r="A621" i="18" s="1"/>
  <c r="A622" i="18" s="1"/>
  <c r="A623" i="18" s="1"/>
  <c r="A624" i="18" s="1"/>
  <c r="A625" i="18" s="1"/>
  <c r="A626" i="18" s="1"/>
  <c r="A627" i="18" s="1"/>
  <c r="A628" i="18" s="1"/>
  <c r="A629" i="18" s="1"/>
  <c r="A630" i="18" s="1"/>
  <c r="A631" i="18" s="1"/>
  <c r="A632" i="18" s="1"/>
  <c r="A633" i="18" s="1"/>
  <c r="A634" i="18" s="1"/>
  <c r="A635" i="18" s="1"/>
  <c r="A636" i="18" s="1"/>
  <c r="A637" i="18" s="1"/>
  <c r="A638" i="18" s="1"/>
  <c r="A639" i="18" s="1"/>
  <c r="A640" i="18" s="1"/>
  <c r="A641" i="18" s="1"/>
  <c r="A642" i="18" s="1"/>
  <c r="A643" i="18" s="1"/>
  <c r="A644" i="18" s="1"/>
  <c r="A645" i="18" s="1"/>
  <c r="A646" i="18" s="1"/>
  <c r="A647" i="18" s="1"/>
  <c r="A648" i="18" s="1"/>
  <c r="A649" i="18" s="1"/>
  <c r="A650" i="18" s="1"/>
  <c r="A651" i="18" s="1"/>
  <c r="A652" i="18" s="1"/>
  <c r="A653" i="18" s="1"/>
  <c r="A654" i="18" s="1"/>
  <c r="A655" i="18" s="1"/>
  <c r="A656" i="18" s="1"/>
  <c r="A657" i="18" s="1"/>
  <c r="A658" i="18" s="1"/>
  <c r="A659" i="18" s="1"/>
  <c r="A660" i="18" s="1"/>
  <c r="A661" i="18" s="1"/>
  <c r="A662" i="18" s="1"/>
  <c r="A663" i="18" s="1"/>
  <c r="A664" i="18" s="1"/>
  <c r="A665" i="18" s="1"/>
  <c r="A666" i="18" s="1"/>
  <c r="A667" i="18" s="1"/>
  <c r="A668" i="18" s="1"/>
  <c r="A669" i="18" s="1"/>
  <c r="A670" i="18" s="1"/>
  <c r="A671" i="18" s="1"/>
  <c r="A672" i="18" s="1"/>
  <c r="A673" i="18" s="1"/>
  <c r="A674" i="18" s="1"/>
  <c r="A675" i="18" s="1"/>
  <c r="A676" i="18" s="1"/>
  <c r="A677" i="18" s="1"/>
  <c r="A678" i="18" s="1"/>
  <c r="A679" i="18" s="1"/>
  <c r="A680" i="18" s="1"/>
  <c r="A681" i="18" s="1"/>
  <c r="A682" i="18" s="1"/>
  <c r="A683" i="18" s="1"/>
  <c r="A684" i="18" s="1"/>
  <c r="A685" i="18" s="1"/>
  <c r="A686" i="18" s="1"/>
  <c r="A687" i="18" s="1"/>
  <c r="A688" i="18" s="1"/>
  <c r="A689" i="18" s="1"/>
  <c r="A690" i="18" s="1"/>
  <c r="A691" i="18" s="1"/>
  <c r="A692" i="18" s="1"/>
  <c r="A693" i="18" s="1"/>
  <c r="A694" i="18" s="1"/>
  <c r="A695" i="18" s="1"/>
  <c r="A696" i="18" s="1"/>
  <c r="A697" i="18" s="1"/>
  <c r="A698" i="18" s="1"/>
  <c r="A699" i="18" s="1"/>
  <c r="A700" i="18" s="1"/>
  <c r="A701" i="18" s="1"/>
  <c r="A702" i="18" s="1"/>
  <c r="A703" i="18" s="1"/>
  <c r="A704" i="18" s="1"/>
  <c r="A705" i="18" s="1"/>
  <c r="A706" i="18" s="1"/>
  <c r="A707" i="18" s="1"/>
  <c r="A708" i="18" s="1"/>
  <c r="A709" i="18" s="1"/>
  <c r="A710" i="18" s="1"/>
  <c r="A711" i="18" s="1"/>
  <c r="A712" i="18" s="1"/>
  <c r="A713" i="18" s="1"/>
  <c r="A714" i="18" s="1"/>
  <c r="A715" i="18" s="1"/>
  <c r="A716" i="18" s="1"/>
  <c r="A717" i="18" s="1"/>
  <c r="A718" i="18" s="1"/>
  <c r="A719" i="18" s="1"/>
  <c r="A720" i="18" s="1"/>
  <c r="A721" i="18" s="1"/>
  <c r="A722" i="18" s="1"/>
  <c r="A723" i="18" s="1"/>
  <c r="A724" i="18" s="1"/>
  <c r="A725" i="18" s="1"/>
  <c r="A726" i="18" s="1"/>
  <c r="A727" i="18" s="1"/>
  <c r="A728" i="18" s="1"/>
  <c r="A729" i="18" s="1"/>
  <c r="A730" i="18" s="1"/>
  <c r="A731" i="18" s="1"/>
  <c r="A732" i="18" s="1"/>
  <c r="A733" i="18" s="1"/>
  <c r="A734" i="18" s="1"/>
  <c r="A735" i="18" s="1"/>
  <c r="A736" i="18" s="1"/>
  <c r="A737" i="18" s="1"/>
  <c r="A738" i="18" s="1"/>
  <c r="A739" i="18" s="1"/>
  <c r="A740" i="18" s="1"/>
  <c r="A741" i="18" s="1"/>
  <c r="A742" i="18" s="1"/>
  <c r="A743" i="18" s="1"/>
  <c r="A744" i="18" s="1"/>
  <c r="A745" i="18" s="1"/>
  <c r="A746" i="18" s="1"/>
  <c r="A747" i="18" s="1"/>
  <c r="A748" i="18" s="1"/>
  <c r="A749" i="18" s="1"/>
  <c r="A750" i="18" s="1"/>
  <c r="A751" i="18" s="1"/>
  <c r="A752" i="18" s="1"/>
  <c r="A753" i="18" s="1"/>
  <c r="A754" i="18" s="1"/>
  <c r="A755" i="18" s="1"/>
  <c r="A756" i="18" s="1"/>
  <c r="A3" i="61"/>
  <c r="A4" i="61" s="1"/>
  <c r="A5" i="61" s="1"/>
  <c r="A6" i="61" s="1"/>
  <c r="A7" i="61" s="1"/>
  <c r="A8" i="61" s="1"/>
  <c r="A9" i="61" s="1"/>
  <c r="A10" i="61" s="1"/>
  <c r="A11" i="61" s="1"/>
  <c r="A12" i="61" s="1"/>
  <c r="A13" i="61" s="1"/>
  <c r="A14" i="61" s="1"/>
  <c r="A15" i="61" s="1"/>
  <c r="A16" i="61" s="1"/>
  <c r="A17" i="61" s="1"/>
  <c r="A18" i="61" s="1"/>
  <c r="A19" i="61" s="1"/>
  <c r="A20" i="61" s="1"/>
  <c r="A21" i="61" s="1"/>
  <c r="A22" i="61" s="1"/>
  <c r="A23"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51" i="61" s="1"/>
  <c r="A52" i="61" s="1"/>
  <c r="A53" i="61" s="1"/>
  <c r="A54" i="61" s="1"/>
  <c r="A55" i="61" s="1"/>
  <c r="A56" i="61" s="1"/>
  <c r="A57" i="61" s="1"/>
  <c r="A58" i="61" s="1"/>
  <c r="A59" i="61" s="1"/>
  <c r="A60" i="61" s="1"/>
  <c r="A61" i="61" s="1"/>
  <c r="A62" i="61" s="1"/>
  <c r="A63" i="61" s="1"/>
  <c r="A64" i="61" s="1"/>
  <c r="A65" i="61" s="1"/>
  <c r="A66" i="61" s="1"/>
  <c r="A67" i="61" s="1"/>
  <c r="A68" i="61" s="1"/>
  <c r="A69" i="61" s="1"/>
  <c r="A70" i="61" s="1"/>
  <c r="A71" i="61" s="1"/>
  <c r="A75" i="61" s="1"/>
  <c r="A76" i="61" s="1"/>
  <c r="A77" i="61" s="1"/>
  <c r="A78" i="61" s="1"/>
  <c r="A79" i="61" s="1"/>
  <c r="A80" i="61" s="1"/>
  <c r="A81" i="61" s="1"/>
  <c r="A82" i="61" s="1"/>
  <c r="A83" i="61" s="1"/>
  <c r="A84" i="61" s="1"/>
  <c r="A85" i="61" s="1"/>
  <c r="A86" i="61" s="1"/>
  <c r="A87" i="61" s="1"/>
  <c r="A88" i="61" s="1"/>
  <c r="A89" i="61" s="1"/>
  <c r="A90" i="61" s="1"/>
  <c r="A91" i="61" s="1"/>
  <c r="A92" i="61" s="1"/>
  <c r="A93" i="61" s="1"/>
  <c r="A94" i="61" s="1"/>
  <c r="A95" i="61" s="1"/>
  <c r="A99" i="61" s="1"/>
  <c r="A100" i="61" s="1"/>
  <c r="A101" i="61" s="1"/>
  <c r="A102" i="61" s="1"/>
  <c r="A103" i="61" s="1"/>
  <c r="A104" i="61" s="1"/>
  <c r="A105" i="61" s="1"/>
  <c r="A106" i="61" s="1"/>
  <c r="A107" i="61" s="1"/>
  <c r="A108" i="61" s="1"/>
  <c r="A109" i="61" s="1"/>
  <c r="A110" i="61" s="1"/>
  <c r="A111" i="61" s="1"/>
  <c r="A112" i="61" s="1"/>
  <c r="A113" i="61" s="1"/>
  <c r="A114" i="61" s="1"/>
  <c r="A115" i="61" s="1"/>
  <c r="A116" i="61" s="1"/>
  <c r="A117" i="61" s="1"/>
  <c r="A118" i="61" s="1"/>
  <c r="A119" i="61" s="1"/>
  <c r="A120" i="61" s="1"/>
  <c r="A121" i="61" s="1"/>
  <c r="A122" i="61" s="1"/>
  <c r="A123" i="61" s="1"/>
  <c r="A124" i="61" s="1"/>
  <c r="A125" i="61" s="1"/>
  <c r="A126" i="61" s="1"/>
  <c r="A127" i="61" s="1"/>
  <c r="A128" i="61" s="1"/>
  <c r="A129" i="61" s="1"/>
  <c r="A130" i="61" s="1"/>
  <c r="A131" i="61" s="1"/>
  <c r="A132" i="61" s="1"/>
  <c r="A133" i="61" s="1"/>
  <c r="A134" i="61" s="1"/>
  <c r="A135" i="61" s="1"/>
  <c r="A136" i="61" s="1"/>
  <c r="A137" i="61" s="1"/>
  <c r="A138" i="61" s="1"/>
  <c r="A139" i="61" s="1"/>
  <c r="A140" i="61" s="1"/>
  <c r="A141" i="61" s="1"/>
  <c r="A142" i="61" s="1"/>
  <c r="A143" i="61" s="1"/>
  <c r="A144" i="61" s="1"/>
  <c r="A145" i="61" s="1"/>
  <c r="A146" i="61" s="1"/>
  <c r="A147" i="61" s="1"/>
  <c r="A148" i="61" s="1"/>
  <c r="A149" i="61" s="1"/>
  <c r="A150" i="61" s="1"/>
  <c r="A151" i="61" s="1"/>
  <c r="A152" i="61" s="1"/>
  <c r="A153" i="61" s="1"/>
  <c r="A154" i="61" s="1"/>
  <c r="A155" i="61" s="1"/>
  <c r="A156" i="61" s="1"/>
  <c r="A157" i="61" s="1"/>
  <c r="A158" i="61" s="1"/>
  <c r="A159" i="61" s="1"/>
  <c r="A160" i="61" s="1"/>
  <c r="A161" i="61" s="1"/>
  <c r="A162" i="61" s="1"/>
  <c r="A163" i="61" s="1"/>
  <c r="A164" i="61" s="1"/>
  <c r="A165" i="61" s="1"/>
  <c r="A166" i="61" s="1"/>
  <c r="A167" i="61" s="1"/>
  <c r="A168" i="61" s="1"/>
  <c r="A169" i="61" s="1"/>
  <c r="A170" i="61" s="1"/>
  <c r="A171" i="61" s="1"/>
  <c r="A172" i="61" s="1"/>
  <c r="A173" i="61" s="1"/>
  <c r="A174" i="61" s="1"/>
  <c r="A175" i="61" s="1"/>
  <c r="A176" i="61" s="1"/>
  <c r="A177" i="61" s="1"/>
  <c r="A178" i="61" s="1"/>
  <c r="A179" i="61" s="1"/>
  <c r="A180" i="61" s="1"/>
  <c r="A181" i="61" s="1"/>
  <c r="A182" i="61" s="1"/>
  <c r="A183" i="61" s="1"/>
  <c r="A184" i="61" s="1"/>
  <c r="A185" i="61" s="1"/>
  <c r="A186" i="61" s="1"/>
  <c r="A187" i="61" s="1"/>
  <c r="A188" i="61" s="1"/>
  <c r="A189" i="61" s="1"/>
  <c r="A190" i="61" s="1"/>
  <c r="A191" i="61" s="1"/>
  <c r="A192" i="61" s="1"/>
  <c r="A193" i="61" s="1"/>
  <c r="A194" i="61" s="1"/>
  <c r="A195" i="61" s="1"/>
  <c r="A196" i="61" s="1"/>
  <c r="A197" i="61" s="1"/>
  <c r="A198" i="61" s="1"/>
  <c r="A199" i="61" s="1"/>
  <c r="A200" i="61" s="1"/>
  <c r="A201" i="61" s="1"/>
  <c r="A202" i="61" s="1"/>
  <c r="A203" i="61" s="1"/>
  <c r="A204" i="61" s="1"/>
  <c r="A205" i="61" s="1"/>
  <c r="A206" i="61" s="1"/>
  <c r="A207" i="61" s="1"/>
  <c r="A208" i="61" s="1"/>
  <c r="A209" i="61" s="1"/>
  <c r="A210" i="61" s="1"/>
  <c r="A211" i="61" s="1"/>
  <c r="A212" i="61" s="1"/>
  <c r="A213" i="61" s="1"/>
  <c r="A214" i="61" s="1"/>
  <c r="A215" i="61" s="1"/>
  <c r="A216" i="61" s="1"/>
  <c r="A217" i="61" s="1"/>
  <c r="A218" i="61" s="1"/>
  <c r="A219" i="61" s="1"/>
  <c r="A220" i="61" s="1"/>
  <c r="A221" i="61" s="1"/>
  <c r="A222" i="61" s="1"/>
  <c r="A223" i="61" s="1"/>
  <c r="A224" i="61" s="1"/>
  <c r="A225" i="61" s="1"/>
  <c r="A226" i="61" s="1"/>
  <c r="A227" i="61" s="1"/>
  <c r="A228" i="61" s="1"/>
  <c r="A229" i="61" s="1"/>
  <c r="A230" i="61" s="1"/>
  <c r="A231" i="61" s="1"/>
  <c r="A232" i="61" s="1"/>
  <c r="A233" i="61" s="1"/>
  <c r="A234" i="61" s="1"/>
  <c r="A235" i="61" s="1"/>
  <c r="A236" i="61" s="1"/>
  <c r="A237" i="61" s="1"/>
  <c r="A238" i="61" s="1"/>
  <c r="A239" i="61" s="1"/>
  <c r="A240" i="61" s="1"/>
  <c r="A241" i="61" s="1"/>
  <c r="A242" i="61" s="1"/>
  <c r="A243" i="61" s="1"/>
  <c r="A244" i="61" s="1"/>
  <c r="A245" i="61" s="1"/>
  <c r="A246" i="61" s="1"/>
  <c r="A247" i="61" s="1"/>
  <c r="A248" i="61" s="1"/>
  <c r="A249" i="61" s="1"/>
  <c r="A250" i="61" s="1"/>
  <c r="A251" i="61" s="1"/>
  <c r="A252" i="61" s="1"/>
  <c r="A253" i="61" s="1"/>
  <c r="A254" i="61" s="1"/>
  <c r="A255" i="61" s="1"/>
  <c r="A256" i="61" s="1"/>
  <c r="A257" i="61" s="1"/>
  <c r="A258" i="61" s="1"/>
  <c r="A259" i="61" s="1"/>
  <c r="A260" i="61" s="1"/>
  <c r="A261" i="61" s="1"/>
  <c r="A262" i="61" s="1"/>
  <c r="A263" i="61" s="1"/>
  <c r="A264" i="61" s="1"/>
  <c r="A265" i="61" s="1"/>
  <c r="A266" i="61" s="1"/>
  <c r="A267" i="61" s="1"/>
  <c r="A268" i="61" s="1"/>
  <c r="A269" i="61" s="1"/>
  <c r="A270" i="61" s="1"/>
  <c r="A271" i="61" s="1"/>
  <c r="A272" i="61" s="1"/>
  <c r="A273" i="61" s="1"/>
  <c r="A274" i="61" s="1"/>
  <c r="A275" i="61" s="1"/>
  <c r="A276" i="61" s="1"/>
  <c r="A277" i="61" s="1"/>
  <c r="A278" i="61" s="1"/>
  <c r="A279" i="61" s="1"/>
  <c r="A280" i="61" s="1"/>
  <c r="A281" i="61" s="1"/>
  <c r="A282" i="61" s="1"/>
  <c r="A283" i="61" s="1"/>
  <c r="A284" i="61" s="1"/>
  <c r="A285" i="61" s="1"/>
  <c r="A286" i="61" s="1"/>
  <c r="A287" i="61" s="1"/>
  <c r="A288" i="61" s="1"/>
  <c r="A289" i="61" s="1"/>
  <c r="A290" i="61" s="1"/>
  <c r="A291" i="61" s="1"/>
  <c r="A292" i="61" s="1"/>
  <c r="A293" i="61" s="1"/>
  <c r="A294" i="61" s="1"/>
  <c r="A295" i="61" s="1"/>
  <c r="A296" i="61" s="1"/>
  <c r="A297" i="61" s="1"/>
  <c r="A298" i="61" s="1"/>
  <c r="A299" i="61" s="1"/>
  <c r="A300" i="61" s="1"/>
  <c r="A301" i="61" s="1"/>
  <c r="A302" i="61" s="1"/>
  <c r="A303" i="61" s="1"/>
  <c r="A304" i="61" s="1"/>
  <c r="A305" i="61" s="1"/>
  <c r="A306" i="61" s="1"/>
  <c r="A307" i="61" s="1"/>
  <c r="A308" i="61" s="1"/>
  <c r="A309" i="61" s="1"/>
  <c r="A310" i="61" s="1"/>
  <c r="A311" i="61" s="1"/>
  <c r="A312" i="61" s="1"/>
  <c r="A313" i="61" s="1"/>
  <c r="A314" i="61" s="1"/>
  <c r="A315" i="61" s="1"/>
  <c r="A316" i="61" s="1"/>
  <c r="A317" i="61" s="1"/>
  <c r="A318" i="61" s="1"/>
  <c r="A319" i="61" s="1"/>
  <c r="A320" i="61" s="1"/>
  <c r="A321" i="61" s="1"/>
  <c r="A322" i="61" s="1"/>
  <c r="A323" i="61" s="1"/>
  <c r="A324" i="61" s="1"/>
  <c r="A325" i="61" s="1"/>
  <c r="A326" i="61" s="1"/>
  <c r="A327" i="61" s="1"/>
  <c r="A328" i="61" s="1"/>
  <c r="A329" i="61" s="1"/>
  <c r="A330" i="61" s="1"/>
  <c r="A331" i="61" s="1"/>
  <c r="A332" i="61" s="1"/>
  <c r="A333" i="61" s="1"/>
  <c r="A334" i="61" s="1"/>
  <c r="A335" i="61" s="1"/>
  <c r="A336" i="61" s="1"/>
  <c r="A337" i="61" s="1"/>
  <c r="A338" i="61" s="1"/>
  <c r="A339" i="61" s="1"/>
  <c r="A340" i="61" s="1"/>
  <c r="A341" i="61" s="1"/>
  <c r="A342" i="61" s="1"/>
  <c r="A343" i="61" s="1"/>
  <c r="A344" i="61" s="1"/>
  <c r="A345" i="61" s="1"/>
  <c r="A346" i="61" s="1"/>
  <c r="A347" i="61" s="1"/>
  <c r="A348" i="61" s="1"/>
  <c r="A349" i="61" s="1"/>
  <c r="A350" i="61" s="1"/>
  <c r="A351" i="61" s="1"/>
  <c r="A352" i="61" s="1"/>
  <c r="A353" i="61" s="1"/>
  <c r="A354" i="61" s="1"/>
  <c r="A355" i="61" s="1"/>
  <c r="A356" i="61" s="1"/>
  <c r="A357" i="61" s="1"/>
  <c r="A358" i="61" s="1"/>
  <c r="A359" i="61" s="1"/>
  <c r="A360" i="61" s="1"/>
  <c r="A361" i="61" s="1"/>
  <c r="A362" i="61" s="1"/>
  <c r="A363" i="61" s="1"/>
  <c r="A364" i="61" s="1"/>
  <c r="A365" i="61" s="1"/>
  <c r="A366" i="61" s="1"/>
  <c r="A367" i="61" s="1"/>
  <c r="A368" i="61" s="1"/>
  <c r="A369" i="61" s="1"/>
  <c r="A370" i="61" s="1"/>
  <c r="A371" i="61" s="1"/>
  <c r="A372" i="61" s="1"/>
  <c r="A373" i="61" s="1"/>
  <c r="A374" i="61" s="1"/>
  <c r="A375" i="61" s="1"/>
  <c r="A376" i="61" s="1"/>
  <c r="A377" i="61" s="1"/>
  <c r="A378" i="61" s="1"/>
  <c r="A379" i="61" s="1"/>
  <c r="A380" i="61" s="1"/>
  <c r="A381" i="61" s="1"/>
  <c r="A382" i="61" s="1"/>
  <c r="A383" i="61" s="1"/>
  <c r="A384" i="61" s="1"/>
  <c r="A385" i="61" s="1"/>
  <c r="A386" i="61" s="1"/>
  <c r="A387" i="61" s="1"/>
  <c r="A388" i="61" s="1"/>
  <c r="A389" i="61" s="1"/>
  <c r="A390" i="61" s="1"/>
  <c r="A391" i="61" s="1"/>
  <c r="A392" i="61" s="1"/>
  <c r="A393" i="61" s="1"/>
  <c r="A394" i="61" s="1"/>
  <c r="A395" i="61" s="1"/>
  <c r="A396" i="61" s="1"/>
  <c r="A397" i="61" s="1"/>
  <c r="A398" i="61" s="1"/>
  <c r="A399" i="61" s="1"/>
  <c r="A400" i="61" s="1"/>
  <c r="A401" i="61" s="1"/>
  <c r="A402" i="61" s="1"/>
  <c r="A403" i="61" s="1"/>
  <c r="A404" i="61" s="1"/>
  <c r="A405" i="61" s="1"/>
  <c r="A406" i="61" s="1"/>
  <c r="A407" i="61" s="1"/>
  <c r="A408" i="61" s="1"/>
  <c r="A409" i="61" s="1"/>
  <c r="A410" i="61" s="1"/>
  <c r="A411" i="61" s="1"/>
  <c r="A412" i="61" s="1"/>
  <c r="A413" i="61" s="1"/>
  <c r="A414" i="61" s="1"/>
  <c r="A415" i="61" s="1"/>
  <c r="A416" i="61" s="1"/>
  <c r="A417" i="61" s="1"/>
  <c r="A418" i="61" s="1"/>
  <c r="A419" i="61" s="1"/>
  <c r="A420" i="61" s="1"/>
  <c r="A421" i="61" s="1"/>
  <c r="A422" i="61" s="1"/>
  <c r="A423" i="61" s="1"/>
  <c r="A424" i="61" s="1"/>
  <c r="A425" i="61" s="1"/>
  <c r="A426" i="61" s="1"/>
  <c r="A427" i="61" s="1"/>
  <c r="A428" i="61" s="1"/>
  <c r="A429" i="61" s="1"/>
  <c r="A430" i="61" s="1"/>
  <c r="A431" i="61" s="1"/>
  <c r="A432" i="61" s="1"/>
  <c r="A433" i="61" s="1"/>
  <c r="A434" i="61" s="1"/>
  <c r="A435" i="61" s="1"/>
  <c r="A436" i="61" s="1"/>
  <c r="A437" i="61" s="1"/>
  <c r="A438" i="61" s="1"/>
  <c r="A439" i="61" s="1"/>
  <c r="A440" i="61" s="1"/>
  <c r="A441" i="61" s="1"/>
  <c r="A442" i="61" s="1"/>
  <c r="A443" i="61" s="1"/>
  <c r="A444" i="61" s="1"/>
  <c r="A445" i="61" s="1"/>
  <c r="A446" i="61" s="1"/>
  <c r="A447" i="61" s="1"/>
  <c r="A448" i="61" s="1"/>
  <c r="A449" i="61" s="1"/>
  <c r="A450" i="61" s="1"/>
  <c r="A451" i="61" s="1"/>
  <c r="A452" i="61" s="1"/>
  <c r="A453" i="61" s="1"/>
  <c r="A454" i="61" s="1"/>
  <c r="A455" i="61" s="1"/>
  <c r="A456" i="61" s="1"/>
  <c r="A457" i="61" s="1"/>
  <c r="A458" i="61" s="1"/>
  <c r="A459" i="61" s="1"/>
  <c r="A460" i="61" s="1"/>
  <c r="A461" i="61" s="1"/>
  <c r="A462" i="61" s="1"/>
  <c r="A463" i="61" s="1"/>
  <c r="A464" i="61" s="1"/>
  <c r="A465" i="61" s="1"/>
  <c r="A466" i="61" s="1"/>
  <c r="A467" i="61" s="1"/>
  <c r="A468" i="61" s="1"/>
  <c r="A469" i="61" s="1"/>
  <c r="A470" i="61" s="1"/>
  <c r="A471" i="61" s="1"/>
  <c r="A472" i="61" s="1"/>
  <c r="A473" i="61" s="1"/>
  <c r="A474" i="61" s="1"/>
  <c r="A475" i="61" s="1"/>
  <c r="A476" i="61" s="1"/>
  <c r="A477" i="61" s="1"/>
  <c r="A478" i="61" s="1"/>
  <c r="A479" i="61" s="1"/>
  <c r="A480" i="61" s="1"/>
  <c r="A481" i="61" s="1"/>
  <c r="A482" i="61" s="1"/>
  <c r="A483" i="61" s="1"/>
  <c r="A484" i="61" s="1"/>
  <c r="A485" i="61" s="1"/>
  <c r="A486" i="61" s="1"/>
  <c r="A487" i="61" s="1"/>
  <c r="A488" i="61" s="1"/>
  <c r="A489" i="61" s="1"/>
  <c r="A490" i="61" s="1"/>
  <c r="A491" i="61" s="1"/>
  <c r="A492" i="61" s="1"/>
  <c r="A493" i="61" s="1"/>
  <c r="A494" i="61" s="1"/>
  <c r="A495" i="61" s="1"/>
  <c r="A496" i="61" s="1"/>
  <c r="A497" i="61" s="1"/>
  <c r="A498" i="61" s="1"/>
  <c r="A499" i="61" s="1"/>
  <c r="A500" i="61" s="1"/>
  <c r="A501" i="61" s="1"/>
  <c r="A502" i="61" s="1"/>
  <c r="A503" i="61" s="1"/>
  <c r="A504" i="61" s="1"/>
  <c r="A505" i="61" s="1"/>
  <c r="A506" i="61" s="1"/>
  <c r="A507" i="61" s="1"/>
  <c r="A508" i="61" s="1"/>
  <c r="A509" i="61" s="1"/>
  <c r="P22" i="64"/>
  <c r="Q22" i="64"/>
  <c r="R22" i="64"/>
  <c r="S22" i="64"/>
  <c r="U8" i="73"/>
  <c r="U12" i="73" s="1"/>
  <c r="Z23" i="8"/>
  <c r="AA23" i="8"/>
  <c r="AB23" i="8"/>
  <c r="AC23" i="8"/>
  <c r="AD23" i="8"/>
  <c r="AE23" i="8"/>
  <c r="AF23" i="8"/>
  <c r="AG23" i="8"/>
  <c r="AH23" i="8"/>
  <c r="AI23" i="8"/>
  <c r="AJ23" i="8"/>
  <c r="C62" i="84"/>
  <c r="C61" i="84"/>
  <c r="K66" i="84"/>
  <c r="P79" i="84"/>
  <c r="O79" i="84"/>
  <c r="N79" i="84"/>
  <c r="M79" i="84"/>
  <c r="L79" i="84"/>
  <c r="K79" i="84"/>
  <c r="J79" i="84"/>
  <c r="I79" i="84"/>
  <c r="H79" i="84"/>
  <c r="G79" i="84"/>
  <c r="F79" i="84"/>
  <c r="E79" i="84"/>
  <c r="D79" i="84"/>
  <c r="C79" i="84"/>
  <c r="P78" i="84"/>
  <c r="O78" i="84"/>
  <c r="N78" i="84"/>
  <c r="M78" i="84"/>
  <c r="L78" i="84"/>
  <c r="K78" i="84"/>
  <c r="J78" i="84"/>
  <c r="I78" i="84"/>
  <c r="H78" i="84"/>
  <c r="G78" i="84"/>
  <c r="F78" i="84"/>
  <c r="E78" i="84"/>
  <c r="D78" i="84"/>
  <c r="C78" i="84"/>
  <c r="P77" i="84"/>
  <c r="O77" i="84"/>
  <c r="N77" i="84"/>
  <c r="M77" i="84"/>
  <c r="L77" i="84"/>
  <c r="K77" i="84"/>
  <c r="J77" i="84"/>
  <c r="I77" i="84"/>
  <c r="H77" i="84"/>
  <c r="G77" i="84"/>
  <c r="F77" i="84"/>
  <c r="E77" i="84"/>
  <c r="D77" i="84"/>
  <c r="C77" i="84"/>
  <c r="P76" i="84"/>
  <c r="O76" i="84"/>
  <c r="N76" i="84"/>
  <c r="M76" i="84"/>
  <c r="L76" i="84"/>
  <c r="J76" i="84"/>
  <c r="I76" i="84"/>
  <c r="H76" i="84"/>
  <c r="G76" i="84"/>
  <c r="F76" i="84"/>
  <c r="E76" i="84"/>
  <c r="D76" i="84"/>
  <c r="C76" i="84"/>
  <c r="P75" i="84"/>
  <c r="O75" i="84"/>
  <c r="N75" i="84"/>
  <c r="M75" i="84"/>
  <c r="L75" i="84"/>
  <c r="K75" i="84"/>
  <c r="J75" i="84"/>
  <c r="I75" i="84"/>
  <c r="H75" i="84"/>
  <c r="G75" i="84"/>
  <c r="E75" i="84"/>
  <c r="D75" i="84"/>
  <c r="C75" i="84"/>
  <c r="P74" i="84"/>
  <c r="O74" i="84"/>
  <c r="N74" i="84"/>
  <c r="M74" i="84"/>
  <c r="L74" i="84"/>
  <c r="K74" i="84"/>
  <c r="J74" i="84"/>
  <c r="I74" i="84"/>
  <c r="H74" i="84"/>
  <c r="G74" i="84"/>
  <c r="F74" i="84"/>
  <c r="E74" i="84"/>
  <c r="D74" i="84"/>
  <c r="C74" i="84"/>
  <c r="P73" i="84"/>
  <c r="O73" i="84"/>
  <c r="N73" i="84"/>
  <c r="M73" i="84"/>
  <c r="L73" i="84"/>
  <c r="K73" i="84"/>
  <c r="J73" i="84"/>
  <c r="I73" i="84"/>
  <c r="H73" i="84"/>
  <c r="G73" i="84"/>
  <c r="F73" i="84"/>
  <c r="E73" i="84"/>
  <c r="D73" i="84"/>
  <c r="C73" i="84"/>
  <c r="P72" i="84"/>
  <c r="O72" i="84"/>
  <c r="N72" i="84"/>
  <c r="M72" i="84"/>
  <c r="L72" i="84"/>
  <c r="K72" i="84"/>
  <c r="J72" i="84"/>
  <c r="I72" i="84"/>
  <c r="H72" i="84"/>
  <c r="G72" i="84"/>
  <c r="F72" i="84"/>
  <c r="E72" i="84"/>
  <c r="D72" i="84"/>
  <c r="C72" i="84"/>
  <c r="P71" i="84"/>
  <c r="O71" i="84"/>
  <c r="N71" i="84"/>
  <c r="M71" i="84"/>
  <c r="L71" i="84"/>
  <c r="K71" i="84"/>
  <c r="J71" i="84"/>
  <c r="I71" i="84"/>
  <c r="H71" i="84"/>
  <c r="G71" i="84"/>
  <c r="F71" i="84"/>
  <c r="E71" i="84"/>
  <c r="D71" i="84"/>
  <c r="P70" i="84"/>
  <c r="O70" i="84"/>
  <c r="N70" i="84"/>
  <c r="M70" i="84"/>
  <c r="L70" i="84"/>
  <c r="K70" i="84"/>
  <c r="J70" i="84"/>
  <c r="I70" i="84"/>
  <c r="H70" i="84"/>
  <c r="G70" i="84"/>
  <c r="F70" i="84"/>
  <c r="E70" i="84"/>
  <c r="D70" i="84"/>
  <c r="C70" i="84"/>
  <c r="P69" i="84"/>
  <c r="O69" i="84"/>
  <c r="N69" i="84"/>
  <c r="M69" i="84"/>
  <c r="L69" i="84"/>
  <c r="K69" i="84"/>
  <c r="J69" i="84"/>
  <c r="I69" i="84"/>
  <c r="H69" i="84"/>
  <c r="G69" i="84"/>
  <c r="F69" i="84"/>
  <c r="D69" i="84"/>
  <c r="C69" i="84"/>
  <c r="P68" i="84"/>
  <c r="O68" i="84"/>
  <c r="N68" i="84"/>
  <c r="M68" i="84"/>
  <c r="L68" i="84"/>
  <c r="K68" i="84"/>
  <c r="J68" i="84"/>
  <c r="I68" i="84"/>
  <c r="H68" i="84"/>
  <c r="G68" i="84"/>
  <c r="F68" i="84"/>
  <c r="E68" i="84"/>
  <c r="D68" i="84"/>
  <c r="C68" i="84"/>
  <c r="P67" i="84"/>
  <c r="O67" i="84"/>
  <c r="N67" i="84"/>
  <c r="M67" i="84"/>
  <c r="L67" i="84"/>
  <c r="K67" i="84"/>
  <c r="J67" i="84"/>
  <c r="I67" i="84"/>
  <c r="H67" i="84"/>
  <c r="G67" i="84"/>
  <c r="F67" i="84"/>
  <c r="E67" i="84"/>
  <c r="D67" i="84"/>
  <c r="C67" i="84"/>
  <c r="P66" i="84"/>
  <c r="O66" i="84"/>
  <c r="N66" i="84"/>
  <c r="M66" i="84"/>
  <c r="L66" i="84"/>
  <c r="J66" i="84"/>
  <c r="I66" i="84"/>
  <c r="H66" i="84"/>
  <c r="G66" i="84"/>
  <c r="F66" i="84"/>
  <c r="E66" i="84"/>
  <c r="D66" i="84"/>
  <c r="C66" i="84"/>
  <c r="P65" i="84"/>
  <c r="O65" i="84"/>
  <c r="N65" i="84"/>
  <c r="M65" i="84"/>
  <c r="L65" i="84"/>
  <c r="K65" i="84"/>
  <c r="J65" i="84"/>
  <c r="I65" i="84"/>
  <c r="H65" i="84"/>
  <c r="G65" i="84"/>
  <c r="F65" i="84"/>
  <c r="E65" i="84"/>
  <c r="D65" i="84"/>
  <c r="C65" i="84"/>
  <c r="P64" i="84"/>
  <c r="O64" i="84"/>
  <c r="N64" i="84"/>
  <c r="M64" i="84"/>
  <c r="L64" i="84"/>
  <c r="K64" i="84"/>
  <c r="J64" i="84"/>
  <c r="I64" i="84"/>
  <c r="H64" i="84"/>
  <c r="G64" i="84"/>
  <c r="F64" i="84"/>
  <c r="D64" i="84"/>
  <c r="C64" i="84"/>
  <c r="P63" i="84"/>
  <c r="O63" i="84"/>
  <c r="N63" i="84"/>
  <c r="M63" i="84"/>
  <c r="L63" i="84"/>
  <c r="K63" i="84"/>
  <c r="J63" i="84"/>
  <c r="I63" i="84"/>
  <c r="H63" i="84"/>
  <c r="G63" i="84"/>
  <c r="F63" i="84"/>
  <c r="E63" i="84"/>
  <c r="D63" i="84"/>
  <c r="C63" i="84"/>
  <c r="P62" i="84"/>
  <c r="O62" i="84"/>
  <c r="N62" i="84"/>
  <c r="M62" i="84"/>
  <c r="L62" i="84"/>
  <c r="K62" i="84"/>
  <c r="J62" i="84"/>
  <c r="I62" i="84"/>
  <c r="H62" i="84"/>
  <c r="G62" i="84"/>
  <c r="F62" i="84"/>
  <c r="E62" i="84"/>
  <c r="D62" i="84"/>
  <c r="P61" i="84"/>
  <c r="O61" i="84"/>
  <c r="N61" i="84"/>
  <c r="M61" i="84"/>
  <c r="L61" i="84"/>
  <c r="K61" i="84"/>
  <c r="J61" i="84"/>
  <c r="I61" i="84"/>
  <c r="H61" i="84"/>
  <c r="G61" i="84"/>
  <c r="F61" i="84"/>
  <c r="E61" i="84"/>
  <c r="D61" i="84"/>
  <c r="U15" i="73" l="1"/>
  <c r="U14" i="73"/>
  <c r="U13" i="73"/>
  <c r="U11" i="73"/>
  <c r="G3" i="7" l="1"/>
  <c r="H3" i="7"/>
  <c r="C4" i="1"/>
  <c r="L2" i="13"/>
  <c r="M2" i="13"/>
  <c r="N2" i="13"/>
  <c r="O2" i="13"/>
  <c r="P2" i="13"/>
  <c r="Q2" i="13"/>
  <c r="R2" i="13"/>
  <c r="K2" i="13"/>
  <c r="I3" i="13"/>
  <c r="B3" i="7" s="1"/>
  <c r="I4" i="13"/>
  <c r="I5" i="13"/>
  <c r="I6" i="13"/>
  <c r="I7" i="13"/>
  <c r="I8" i="13"/>
  <c r="I9" i="13"/>
  <c r="I10" i="13"/>
  <c r="I11" i="13"/>
  <c r="I12" i="13"/>
  <c r="I13" i="13"/>
  <c r="I14" i="13"/>
  <c r="I15" i="13"/>
  <c r="I16" i="13"/>
  <c r="B16" i="7" s="1"/>
  <c r="I17" i="13"/>
  <c r="I18" i="13"/>
  <c r="I19" i="13"/>
  <c r="I20" i="13"/>
  <c r="I21" i="13"/>
  <c r="I22" i="13"/>
  <c r="B22" i="7" s="1"/>
  <c r="D4" i="1" l="1"/>
  <c r="F4" i="1"/>
  <c r="E4" i="1"/>
  <c r="G4" i="1"/>
  <c r="Z21" i="25"/>
  <c r="AB21" i="25" s="1"/>
  <c r="AA21" i="25"/>
  <c r="AC21" i="25" s="1"/>
  <c r="G22" i="63" l="1"/>
  <c r="H22" i="63"/>
  <c r="C22" i="63"/>
  <c r="I4" i="7" l="1"/>
  <c r="G22" i="7"/>
  <c r="I22" i="7"/>
  <c r="T22" i="7"/>
  <c r="U22" i="7" s="1"/>
  <c r="V22" i="7"/>
  <c r="W22" i="7"/>
  <c r="K22" i="13"/>
  <c r="L22" i="13"/>
  <c r="M22" i="13"/>
  <c r="N22" i="13"/>
  <c r="O22" i="13"/>
  <c r="P22" i="13"/>
  <c r="H22" i="13"/>
  <c r="F22" i="7" l="1"/>
  <c r="L23" i="7"/>
  <c r="J22" i="7"/>
  <c r="C21" i="63"/>
  <c r="G21" i="63"/>
  <c r="H21" i="63"/>
  <c r="O21" i="13" l="1"/>
  <c r="P21" i="64" l="1"/>
  <c r="Q21" i="64"/>
  <c r="R21" i="64"/>
  <c r="S21" i="64"/>
  <c r="Y19" i="55"/>
  <c r="Y20" i="55"/>
  <c r="P20" i="55"/>
  <c r="Q20" i="55"/>
  <c r="R20" i="55"/>
  <c r="S20" i="55"/>
  <c r="T20" i="55"/>
  <c r="Z20" i="25"/>
  <c r="AB20" i="25" s="1"/>
  <c r="AA20" i="25"/>
  <c r="AC20" i="25" s="1"/>
  <c r="W20" i="55" l="1"/>
  <c r="V20" i="55"/>
  <c r="X20" i="55" l="1"/>
  <c r="K21" i="7"/>
  <c r="G21" i="7"/>
  <c r="H21" i="7"/>
  <c r="I21" i="7"/>
  <c r="V21" i="7"/>
  <c r="W21" i="7"/>
  <c r="T21" i="7"/>
  <c r="U21" i="7" s="1"/>
  <c r="U21" i="53"/>
  <c r="V21" i="53"/>
  <c r="W21" i="53"/>
  <c r="X21" i="53"/>
  <c r="AA21" i="53"/>
  <c r="S8" i="73"/>
  <c r="S12" i="73" s="1"/>
  <c r="L53" i="3"/>
  <c r="Z22" i="8"/>
  <c r="AA22" i="8"/>
  <c r="AB22" i="8"/>
  <c r="AC22" i="8"/>
  <c r="AD22" i="8"/>
  <c r="AE22" i="8"/>
  <c r="AF22" i="8"/>
  <c r="AG22" i="8"/>
  <c r="AH22" i="8"/>
  <c r="AI22" i="8"/>
  <c r="AJ22" i="8"/>
  <c r="S15" i="73" l="1"/>
  <c r="S13" i="73"/>
  <c r="S11" i="73"/>
  <c r="S14" i="73"/>
  <c r="B21" i="7"/>
  <c r="L22" i="7" s="1"/>
  <c r="K21" i="13"/>
  <c r="L21" i="13"/>
  <c r="M21" i="13"/>
  <c r="N21" i="13"/>
  <c r="P21" i="13"/>
  <c r="H21" i="13"/>
  <c r="J21" i="7" l="1"/>
  <c r="F21" i="7"/>
  <c r="AJ7" i="8"/>
  <c r="AJ8" i="8"/>
  <c r="AJ9" i="8"/>
  <c r="AJ10" i="8"/>
  <c r="AJ11" i="8"/>
  <c r="AJ12" i="8"/>
  <c r="AJ13" i="8"/>
  <c r="AJ14" i="8"/>
  <c r="AJ15" i="8"/>
  <c r="AJ16" i="8"/>
  <c r="AJ17" i="8"/>
  <c r="AJ18" i="8"/>
  <c r="AJ19" i="8"/>
  <c r="AJ20" i="8"/>
  <c r="AJ21" i="8"/>
  <c r="AJ5" i="8"/>
  <c r="AJ6" i="8"/>
  <c r="AJ4" i="8"/>
  <c r="G20" i="63" l="1"/>
  <c r="H20" i="63"/>
  <c r="C6" i="63"/>
  <c r="C7" i="63"/>
  <c r="C8" i="63"/>
  <c r="C9" i="63"/>
  <c r="C10" i="63"/>
  <c r="C11" i="63"/>
  <c r="C12" i="63"/>
  <c r="C13" i="63"/>
  <c r="C14" i="63"/>
  <c r="C15" i="63"/>
  <c r="C16" i="63"/>
  <c r="C17" i="63"/>
  <c r="C18" i="63"/>
  <c r="C19" i="63"/>
  <c r="C20" i="63"/>
  <c r="H19" i="63" l="1"/>
  <c r="G19" i="63"/>
  <c r="P20" i="64" l="1"/>
  <c r="Q20" i="64"/>
  <c r="R20" i="64"/>
  <c r="S20" i="64"/>
  <c r="Z19" i="25" l="1"/>
  <c r="AB19" i="25" s="1"/>
  <c r="AA19" i="25"/>
  <c r="AC19" i="25" s="1"/>
  <c r="Y18" i="55"/>
  <c r="P19" i="55"/>
  <c r="Q19" i="55"/>
  <c r="R19" i="55"/>
  <c r="S19" i="55"/>
  <c r="T19" i="55"/>
  <c r="P18" i="55"/>
  <c r="Q18" i="55"/>
  <c r="R18" i="55"/>
  <c r="S18" i="55"/>
  <c r="T18" i="55"/>
  <c r="V19" i="55" l="1"/>
  <c r="W19" i="55"/>
  <c r="V18" i="55"/>
  <c r="W18" i="55"/>
  <c r="G20" i="7"/>
  <c r="H20" i="7"/>
  <c r="I20" i="7"/>
  <c r="K20" i="7"/>
  <c r="V20" i="7"/>
  <c r="W20" i="7"/>
  <c r="T20" i="7"/>
  <c r="X18" i="55" l="1"/>
  <c r="X19" i="55"/>
  <c r="U20" i="7"/>
  <c r="U20" i="53" l="1"/>
  <c r="V20" i="53"/>
  <c r="W20" i="53"/>
  <c r="X20" i="53"/>
  <c r="AA20" i="53"/>
  <c r="R8" i="73"/>
  <c r="L52" i="3"/>
  <c r="Z21" i="8"/>
  <c r="AA21" i="8"/>
  <c r="AB21" i="8"/>
  <c r="AC21" i="8"/>
  <c r="AD21" i="8"/>
  <c r="AE21" i="8"/>
  <c r="AF21" i="8"/>
  <c r="AG21" i="8"/>
  <c r="AH21" i="8"/>
  <c r="AI21" i="8"/>
  <c r="R11" i="73" l="1"/>
  <c r="R13" i="73"/>
  <c r="R15" i="73"/>
  <c r="R12" i="73"/>
  <c r="R14" i="73"/>
  <c r="B20" i="7" l="1"/>
  <c r="L21" i="7" s="1"/>
  <c r="K20" i="13"/>
  <c r="L20" i="13"/>
  <c r="M20" i="13"/>
  <c r="N20" i="13"/>
  <c r="O20" i="13"/>
  <c r="P20" i="13"/>
  <c r="H20" i="13"/>
  <c r="F20" i="7" l="1"/>
  <c r="J20" i="7"/>
  <c r="T19" i="7"/>
  <c r="T18" i="7"/>
  <c r="T17" i="7"/>
  <c r="T16" i="7"/>
  <c r="T15" i="7"/>
  <c r="T14" i="7"/>
  <c r="T13" i="7"/>
  <c r="T12" i="7"/>
  <c r="T11" i="7"/>
  <c r="T10" i="7"/>
  <c r="T9" i="7"/>
  <c r="T8" i="7"/>
  <c r="T7" i="7"/>
  <c r="T6" i="7"/>
  <c r="T5" i="7"/>
  <c r="T4" i="7"/>
  <c r="G18" i="63"/>
  <c r="C5" i="63"/>
  <c r="H18" i="63"/>
  <c r="AA18" i="25" l="1"/>
  <c r="AC18" i="25" s="1"/>
  <c r="Z18" i="25"/>
  <c r="AB18" i="25" s="1"/>
  <c r="AA19" i="53"/>
  <c r="X19" i="53"/>
  <c r="W19" i="53"/>
  <c r="V19" i="53"/>
  <c r="U19" i="53"/>
  <c r="S19" i="64"/>
  <c r="R19" i="64"/>
  <c r="Q19" i="64"/>
  <c r="P19" i="64"/>
  <c r="T8" i="73"/>
  <c r="L51" i="3"/>
  <c r="AI20" i="8"/>
  <c r="AH20" i="8"/>
  <c r="AG20" i="8"/>
  <c r="AF20" i="8"/>
  <c r="AE20" i="8"/>
  <c r="AD20" i="8"/>
  <c r="AC20" i="8"/>
  <c r="AB20" i="8"/>
  <c r="AA20" i="8"/>
  <c r="Z20" i="8"/>
  <c r="U19" i="7"/>
  <c r="W19" i="7"/>
  <c r="V19" i="7"/>
  <c r="K19" i="7"/>
  <c r="I19" i="7"/>
  <c r="H19" i="7"/>
  <c r="G19" i="7"/>
  <c r="P19" i="13"/>
  <c r="O19" i="13"/>
  <c r="N19" i="13"/>
  <c r="M19" i="13"/>
  <c r="L19" i="13"/>
  <c r="K19" i="13"/>
  <c r="H19" i="13"/>
  <c r="T12" i="73" l="1"/>
  <c r="T14" i="73"/>
  <c r="T11" i="73"/>
  <c r="T13" i="73"/>
  <c r="T15" i="73"/>
  <c r="B19" i="7"/>
  <c r="L20" i="7" s="1"/>
  <c r="J19" i="7" l="1"/>
  <c r="F19" i="7"/>
  <c r="D3" i="58"/>
  <c r="D4" i="58"/>
  <c r="D5" i="58"/>
  <c r="D6" i="58"/>
  <c r="D7" i="58"/>
  <c r="D8" i="58"/>
  <c r="D10" i="58"/>
  <c r="D11" i="58"/>
  <c r="D12" i="58"/>
  <c r="D13" i="58"/>
  <c r="D14" i="58"/>
  <c r="K18" i="7" l="1"/>
  <c r="K17" i="7"/>
  <c r="K16" i="7"/>
  <c r="K15" i="7"/>
  <c r="K14" i="7"/>
  <c r="K13" i="7"/>
  <c r="K12" i="7"/>
  <c r="K11" i="7"/>
  <c r="K10" i="7"/>
  <c r="K9" i="7"/>
  <c r="K8" i="7"/>
  <c r="K7" i="7"/>
  <c r="K6" i="7"/>
  <c r="P18" i="13" l="1"/>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K9" i="13"/>
  <c r="P8" i="13"/>
  <c r="O8" i="13"/>
  <c r="N8" i="13"/>
  <c r="M8" i="13"/>
  <c r="L8" i="13"/>
  <c r="K8" i="13"/>
  <c r="P7" i="13"/>
  <c r="O7" i="13"/>
  <c r="N7" i="13"/>
  <c r="M7" i="13"/>
  <c r="L7" i="13"/>
  <c r="K7" i="13"/>
  <c r="P6" i="13"/>
  <c r="O6" i="13"/>
  <c r="N6" i="13"/>
  <c r="M6" i="13"/>
  <c r="L6" i="13"/>
  <c r="K6" i="13"/>
  <c r="P5" i="13"/>
  <c r="O5" i="13"/>
  <c r="N5" i="13"/>
  <c r="M5" i="13"/>
  <c r="L5" i="13"/>
  <c r="K5" i="13"/>
  <c r="P4" i="13"/>
  <c r="O4" i="13"/>
  <c r="N4" i="13"/>
  <c r="M4" i="13"/>
  <c r="L4" i="13"/>
  <c r="K4" i="13"/>
  <c r="AA17" i="25" l="1"/>
  <c r="AC17" i="25" s="1"/>
  <c r="Z17" i="25"/>
  <c r="AB17" i="25" s="1"/>
  <c r="Y17" i="55"/>
  <c r="T17" i="55"/>
  <c r="S17" i="55"/>
  <c r="R17" i="55"/>
  <c r="Q17" i="55"/>
  <c r="P17" i="55"/>
  <c r="U32" i="11"/>
  <c r="T32" i="11"/>
  <c r="S32" i="11"/>
  <c r="R32" i="11"/>
  <c r="Q32" i="11"/>
  <c r="P32" i="11"/>
  <c r="O32" i="11"/>
  <c r="N32" i="11"/>
  <c r="M32" i="11"/>
  <c r="L32" i="11"/>
  <c r="K32" i="11"/>
  <c r="F32" i="11"/>
  <c r="E32" i="11"/>
  <c r="D32" i="11"/>
  <c r="C32" i="11"/>
  <c r="W18" i="7"/>
  <c r="V18" i="7"/>
  <c r="U18" i="7"/>
  <c r="H18" i="7"/>
  <c r="G18" i="7"/>
  <c r="I18" i="7"/>
  <c r="S18" i="64"/>
  <c r="R18" i="64"/>
  <c r="Q18" i="64"/>
  <c r="P18" i="64"/>
  <c r="W17" i="55" l="1"/>
  <c r="V17" i="55"/>
  <c r="X17" i="55" l="1"/>
  <c r="AA18" i="53"/>
  <c r="X18" i="53"/>
  <c r="W18" i="53"/>
  <c r="V18" i="53"/>
  <c r="U18" i="53"/>
  <c r="Q8" i="73"/>
  <c r="L50" i="3"/>
  <c r="AI19" i="8"/>
  <c r="AH19" i="8"/>
  <c r="AG19" i="8"/>
  <c r="AF19" i="8"/>
  <c r="AE19" i="8"/>
  <c r="AD19" i="8"/>
  <c r="AC19" i="8"/>
  <c r="AB19" i="8"/>
  <c r="AA19" i="8"/>
  <c r="Z19" i="8"/>
  <c r="H18" i="13"/>
  <c r="Q11" i="73" l="1"/>
  <c r="Q13" i="73"/>
  <c r="Q15" i="73"/>
  <c r="Q12" i="73"/>
  <c r="Q14" i="73"/>
  <c r="B18" i="7"/>
  <c r="L19" i="7" s="1"/>
  <c r="F18" i="7" l="1"/>
  <c r="J18" i="7"/>
  <c r="G17" i="63"/>
  <c r="Y16" i="55" l="1"/>
  <c r="Y15" i="55"/>
  <c r="Y14" i="55"/>
  <c r="Y13" i="55"/>
  <c r="Y12" i="55"/>
  <c r="Y11" i="55"/>
  <c r="Y10" i="55"/>
  <c r="Y9" i="55"/>
  <c r="Y8" i="55"/>
  <c r="Y7" i="55"/>
  <c r="Y6" i="55"/>
  <c r="Y5" i="55"/>
  <c r="Y4" i="55"/>
  <c r="Y3" i="55"/>
  <c r="H17" i="63" l="1"/>
  <c r="G16" i="63"/>
  <c r="G15" i="63"/>
  <c r="G14" i="63"/>
  <c r="G13" i="63"/>
  <c r="G12" i="63"/>
  <c r="G11" i="63"/>
  <c r="G10" i="63"/>
  <c r="G9" i="63"/>
  <c r="G8" i="63"/>
  <c r="G7" i="63"/>
  <c r="G6" i="63"/>
  <c r="G5" i="63"/>
  <c r="G4" i="63"/>
  <c r="S17" i="64" l="1"/>
  <c r="R17" i="64"/>
  <c r="Q17" i="64"/>
  <c r="P17" i="64"/>
  <c r="AA17" i="53"/>
  <c r="X17" i="53"/>
  <c r="W17" i="53"/>
  <c r="V17" i="53"/>
  <c r="U17" i="53"/>
  <c r="AA16" i="25"/>
  <c r="AC16" i="25" s="1"/>
  <c r="Z16" i="25"/>
  <c r="AB16" i="25" s="1"/>
  <c r="T16" i="55"/>
  <c r="S16" i="55"/>
  <c r="R16" i="55"/>
  <c r="Q16" i="55"/>
  <c r="P16" i="55"/>
  <c r="P8" i="73"/>
  <c r="L49" i="3"/>
  <c r="P12" i="73" l="1"/>
  <c r="P14" i="73"/>
  <c r="P11" i="73"/>
  <c r="P13" i="73"/>
  <c r="P15" i="73"/>
  <c r="W16" i="55"/>
  <c r="V16" i="55"/>
  <c r="W17" i="7"/>
  <c r="V17" i="7"/>
  <c r="I17" i="7"/>
  <c r="AI18" i="8"/>
  <c r="AH18" i="8"/>
  <c r="AG18" i="8"/>
  <c r="AF18" i="8"/>
  <c r="AE18" i="8"/>
  <c r="AD18" i="8"/>
  <c r="AC18" i="8"/>
  <c r="AB18" i="8"/>
  <c r="AA18" i="8"/>
  <c r="Z18" i="8"/>
  <c r="H17" i="7"/>
  <c r="G17" i="7"/>
  <c r="X16" i="55" l="1"/>
  <c r="U17" i="7"/>
  <c r="H17" i="13"/>
  <c r="B17" i="7" l="1"/>
  <c r="L18" i="7" s="1"/>
  <c r="W16" i="7"/>
  <c r="W15" i="7"/>
  <c r="W14" i="7"/>
  <c r="W13" i="7"/>
  <c r="W12" i="7"/>
  <c r="W11" i="7"/>
  <c r="W10" i="7"/>
  <c r="W9" i="7"/>
  <c r="W8" i="7"/>
  <c r="W7" i="7"/>
  <c r="W6" i="7"/>
  <c r="W5" i="7"/>
  <c r="W4" i="7"/>
  <c r="V16" i="7"/>
  <c r="V15" i="7"/>
  <c r="V14" i="7"/>
  <c r="V13" i="7"/>
  <c r="V12" i="7"/>
  <c r="V11" i="7"/>
  <c r="V10" i="7"/>
  <c r="V9" i="7"/>
  <c r="V8" i="7"/>
  <c r="V7" i="7"/>
  <c r="V6" i="7"/>
  <c r="V5" i="7"/>
  <c r="V4" i="7"/>
  <c r="F17" i="7" l="1"/>
  <c r="J17" i="7"/>
  <c r="H16" i="63" l="1"/>
  <c r="H15" i="63"/>
  <c r="H14" i="63"/>
  <c r="H13" i="63"/>
  <c r="H12" i="63"/>
  <c r="H11" i="63"/>
  <c r="H10" i="63"/>
  <c r="H9" i="63"/>
  <c r="H8" i="63"/>
  <c r="H7" i="63"/>
  <c r="H6" i="63"/>
  <c r="H5" i="63"/>
  <c r="H4" i="63"/>
  <c r="AA15" i="25" l="1"/>
  <c r="AC15" i="25" s="1"/>
  <c r="Z15" i="25"/>
  <c r="AB15" i="25" s="1"/>
  <c r="T15" i="55"/>
  <c r="S15" i="55"/>
  <c r="R15" i="55"/>
  <c r="P15" i="55"/>
  <c r="I16" i="7"/>
  <c r="H16" i="7"/>
  <c r="G16" i="7"/>
  <c r="AA16" i="53"/>
  <c r="X16" i="53"/>
  <c r="W16" i="53"/>
  <c r="V16" i="53"/>
  <c r="U16" i="53"/>
  <c r="AA15" i="53"/>
  <c r="W15" i="53"/>
  <c r="V15" i="53"/>
  <c r="U15" i="53"/>
  <c r="AA14" i="53"/>
  <c r="X14" i="53"/>
  <c r="W14" i="53"/>
  <c r="V14" i="53"/>
  <c r="U14" i="53"/>
  <c r="AA13" i="53"/>
  <c r="X13" i="53"/>
  <c r="W13" i="53"/>
  <c r="V13" i="53"/>
  <c r="U13" i="53"/>
  <c r="AA12" i="53"/>
  <c r="X12" i="53"/>
  <c r="W12" i="53"/>
  <c r="V12" i="53"/>
  <c r="U12" i="53"/>
  <c r="AA11" i="53"/>
  <c r="X11" i="53"/>
  <c r="W11" i="53"/>
  <c r="V11" i="53"/>
  <c r="U11" i="53"/>
  <c r="AA10" i="53"/>
  <c r="X10" i="53"/>
  <c r="W10" i="53"/>
  <c r="V10" i="53"/>
  <c r="U10" i="53"/>
  <c r="AA9" i="53"/>
  <c r="X9" i="53"/>
  <c r="W9" i="53"/>
  <c r="V9" i="53"/>
  <c r="U9" i="53"/>
  <c r="AA8" i="53"/>
  <c r="X8" i="53"/>
  <c r="W8" i="53"/>
  <c r="V8" i="53"/>
  <c r="U8" i="53"/>
  <c r="AA7" i="53"/>
  <c r="X7" i="53"/>
  <c r="W7" i="53"/>
  <c r="V7" i="53"/>
  <c r="U7" i="53"/>
  <c r="AA6" i="53"/>
  <c r="X6" i="53"/>
  <c r="W6" i="53"/>
  <c r="V6" i="53"/>
  <c r="U6" i="53"/>
  <c r="AA5" i="53"/>
  <c r="X5" i="53"/>
  <c r="W5" i="53"/>
  <c r="V5" i="53"/>
  <c r="U5" i="53"/>
  <c r="AA4" i="53"/>
  <c r="X4" i="53"/>
  <c r="W4" i="53"/>
  <c r="V4" i="53"/>
  <c r="U4" i="53"/>
  <c r="AA3" i="53"/>
  <c r="X3" i="53"/>
  <c r="W3" i="53"/>
  <c r="V3" i="53"/>
  <c r="U3" i="53"/>
  <c r="AA14" i="25"/>
  <c r="AC14" i="25" s="1"/>
  <c r="Z14" i="25"/>
  <c r="AB14" i="25" s="1"/>
  <c r="AA13" i="25"/>
  <c r="AC13" i="25" s="1"/>
  <c r="Z13" i="25"/>
  <c r="AB13" i="25" s="1"/>
  <c r="AA12" i="25"/>
  <c r="AC12" i="25" s="1"/>
  <c r="Z12" i="25"/>
  <c r="AB12" i="25" s="1"/>
  <c r="AA11" i="25"/>
  <c r="AC11" i="25" s="1"/>
  <c r="Z11" i="25"/>
  <c r="AB11" i="25" s="1"/>
  <c r="AA10" i="25"/>
  <c r="AC10" i="25" s="1"/>
  <c r="Z10" i="25"/>
  <c r="AB10" i="25" s="1"/>
  <c r="AA9" i="25"/>
  <c r="AC9" i="25" s="1"/>
  <c r="Z9" i="25"/>
  <c r="AB9" i="25" s="1"/>
  <c r="AA8" i="25"/>
  <c r="AC8" i="25" s="1"/>
  <c r="Z8" i="25"/>
  <c r="AB8" i="25" s="1"/>
  <c r="AA7" i="25"/>
  <c r="AC7" i="25" s="1"/>
  <c r="Z7" i="25"/>
  <c r="AB7" i="25" s="1"/>
  <c r="AA6" i="25"/>
  <c r="AC6" i="25" s="1"/>
  <c r="Z6" i="25"/>
  <c r="AB6" i="25" s="1"/>
  <c r="AA5" i="25"/>
  <c r="AC5" i="25" s="1"/>
  <c r="Z5" i="25"/>
  <c r="AB5" i="25" s="1"/>
  <c r="AA4" i="25"/>
  <c r="AC4" i="25" s="1"/>
  <c r="Z4" i="25"/>
  <c r="AB4" i="25" s="1"/>
  <c r="AA3" i="25"/>
  <c r="AC3" i="25" s="1"/>
  <c r="Z3" i="25"/>
  <c r="AB3" i="25" s="1"/>
  <c r="W15" i="55" l="1"/>
  <c r="V15" i="55"/>
  <c r="S16" i="64"/>
  <c r="R16" i="64"/>
  <c r="Q16" i="64"/>
  <c r="P16" i="64"/>
  <c r="S15" i="64"/>
  <c r="R15" i="64"/>
  <c r="Q15" i="64"/>
  <c r="P15" i="64"/>
  <c r="S14" i="64"/>
  <c r="R14" i="64"/>
  <c r="Q14" i="64"/>
  <c r="P14" i="64"/>
  <c r="S13" i="64"/>
  <c r="R13" i="64"/>
  <c r="Q13" i="64"/>
  <c r="P13" i="64"/>
  <c r="S12" i="64"/>
  <c r="R12" i="64"/>
  <c r="Q12" i="64"/>
  <c r="P12" i="64"/>
  <c r="S11" i="64"/>
  <c r="R11" i="64"/>
  <c r="P11" i="64"/>
  <c r="S10" i="64"/>
  <c r="R10" i="64"/>
  <c r="Q10" i="64"/>
  <c r="P10" i="64"/>
  <c r="S9" i="64"/>
  <c r="R9" i="64"/>
  <c r="Q9" i="64"/>
  <c r="P9" i="64"/>
  <c r="S8" i="64"/>
  <c r="R8" i="64"/>
  <c r="Q8" i="64"/>
  <c r="P8" i="64"/>
  <c r="S7" i="64"/>
  <c r="R7" i="64"/>
  <c r="Q7" i="64"/>
  <c r="P7" i="64"/>
  <c r="S6" i="64"/>
  <c r="R6" i="64"/>
  <c r="Q6" i="64"/>
  <c r="P6" i="64"/>
  <c r="S5" i="64"/>
  <c r="R5" i="64"/>
  <c r="Q5" i="64"/>
  <c r="P5" i="64"/>
  <c r="S4" i="64"/>
  <c r="R4" i="64"/>
  <c r="Q4" i="64"/>
  <c r="P4" i="64"/>
  <c r="S3" i="64"/>
  <c r="R3" i="64"/>
  <c r="Q3" i="64"/>
  <c r="P3" i="64"/>
  <c r="T14" i="55"/>
  <c r="S14" i="55"/>
  <c r="R14" i="55"/>
  <c r="Q14" i="55"/>
  <c r="P14" i="55"/>
  <c r="T13" i="55"/>
  <c r="S13" i="55"/>
  <c r="R13" i="55"/>
  <c r="Q13" i="55"/>
  <c r="P13" i="55"/>
  <c r="T12" i="55"/>
  <c r="S12" i="55"/>
  <c r="R12" i="55"/>
  <c r="Q12" i="55"/>
  <c r="P12" i="55"/>
  <c r="T11" i="55"/>
  <c r="S11" i="55"/>
  <c r="R11" i="55"/>
  <c r="Q11" i="55"/>
  <c r="P11" i="55"/>
  <c r="T10" i="55"/>
  <c r="S10" i="55"/>
  <c r="R10" i="55"/>
  <c r="Q10" i="55"/>
  <c r="P10" i="55"/>
  <c r="T9" i="55"/>
  <c r="S9" i="55"/>
  <c r="R9" i="55"/>
  <c r="Q9" i="55"/>
  <c r="P9" i="55"/>
  <c r="T8" i="55"/>
  <c r="S8" i="55"/>
  <c r="R8" i="55"/>
  <c r="Q8" i="55"/>
  <c r="P8" i="55"/>
  <c r="T7" i="55"/>
  <c r="S7" i="55"/>
  <c r="R7" i="55"/>
  <c r="Q7" i="55"/>
  <c r="P7" i="55"/>
  <c r="T6" i="55"/>
  <c r="S6" i="55"/>
  <c r="R6" i="55"/>
  <c r="Q6" i="55"/>
  <c r="P6" i="55"/>
  <c r="T5" i="55"/>
  <c r="S5" i="55"/>
  <c r="R5" i="55"/>
  <c r="Q5" i="55"/>
  <c r="P5" i="55"/>
  <c r="T4" i="55"/>
  <c r="S4" i="55"/>
  <c r="R4" i="55"/>
  <c r="Q4" i="55"/>
  <c r="P4" i="55"/>
  <c r="T3" i="55"/>
  <c r="S3" i="55"/>
  <c r="R3" i="55"/>
  <c r="Q3" i="55"/>
  <c r="P3" i="55"/>
  <c r="U31" i="11"/>
  <c r="T31" i="11"/>
  <c r="S31" i="11"/>
  <c r="R31" i="11"/>
  <c r="Q31" i="11"/>
  <c r="P31" i="11"/>
  <c r="O31" i="11"/>
  <c r="N31" i="11"/>
  <c r="M31" i="11"/>
  <c r="L31" i="11"/>
  <c r="K31" i="11"/>
  <c r="F31" i="11"/>
  <c r="E31" i="11"/>
  <c r="D31" i="11"/>
  <c r="C31" i="11"/>
  <c r="B31" i="11"/>
  <c r="T30" i="11"/>
  <c r="S30" i="11"/>
  <c r="R30" i="11"/>
  <c r="Q30" i="11"/>
  <c r="P30" i="11"/>
  <c r="O30" i="11"/>
  <c r="N30" i="11"/>
  <c r="M30" i="11"/>
  <c r="L30" i="11"/>
  <c r="K30" i="11"/>
  <c r="F30" i="11"/>
  <c r="E30" i="11"/>
  <c r="D30" i="11"/>
  <c r="C30" i="11"/>
  <c r="B30" i="11"/>
  <c r="U29" i="11"/>
  <c r="T29" i="11"/>
  <c r="S29" i="11"/>
  <c r="R29" i="11"/>
  <c r="Q29" i="11"/>
  <c r="P29" i="11"/>
  <c r="O29" i="11"/>
  <c r="N29" i="11"/>
  <c r="M29" i="11"/>
  <c r="L29" i="11"/>
  <c r="K29" i="11"/>
  <c r="F29" i="11"/>
  <c r="E29" i="11"/>
  <c r="D29" i="11"/>
  <c r="C29" i="11"/>
  <c r="B29" i="11"/>
  <c r="U28" i="11"/>
  <c r="T28" i="11"/>
  <c r="S28" i="11"/>
  <c r="R28" i="11"/>
  <c r="Q28" i="11"/>
  <c r="P28" i="11"/>
  <c r="O28" i="11"/>
  <c r="N28" i="11"/>
  <c r="M28" i="11"/>
  <c r="L28" i="11"/>
  <c r="K28" i="11"/>
  <c r="F28" i="11"/>
  <c r="E28" i="11"/>
  <c r="D28" i="11"/>
  <c r="C28" i="11"/>
  <c r="B28" i="11"/>
  <c r="H29" i="11" l="1"/>
  <c r="G27" i="11"/>
  <c r="G24" i="11"/>
  <c r="G25" i="11"/>
  <c r="G26" i="11"/>
  <c r="H27" i="11"/>
  <c r="H26" i="11"/>
  <c r="H24" i="11"/>
  <c r="H25" i="11"/>
  <c r="I30" i="11"/>
  <c r="I29" i="11"/>
  <c r="I32" i="11"/>
  <c r="I28" i="11"/>
  <c r="I31" i="11"/>
  <c r="J29" i="11"/>
  <c r="J32" i="11"/>
  <c r="J28" i="11"/>
  <c r="J31" i="11"/>
  <c r="J30" i="11"/>
  <c r="X15" i="55"/>
  <c r="V9" i="55"/>
  <c r="W10" i="55"/>
  <c r="U16" i="7"/>
  <c r="W4" i="55"/>
  <c r="W12" i="55"/>
  <c r="V5" i="55"/>
  <c r="W8" i="55"/>
  <c r="V3" i="55"/>
  <c r="V11" i="55"/>
  <c r="W9" i="55"/>
  <c r="W3" i="55"/>
  <c r="V10" i="55"/>
  <c r="W11" i="55"/>
  <c r="V13" i="55"/>
  <c r="V4" i="55"/>
  <c r="W5" i="55"/>
  <c r="V12" i="55"/>
  <c r="W13" i="55"/>
  <c r="V8" i="55"/>
  <c r="W6" i="55"/>
  <c r="W14" i="55"/>
  <c r="V7" i="55"/>
  <c r="V6" i="55"/>
  <c r="W7" i="55"/>
  <c r="V14" i="55"/>
  <c r="O8" i="73"/>
  <c r="N8" i="73"/>
  <c r="M8" i="73"/>
  <c r="L8" i="73"/>
  <c r="K8" i="73"/>
  <c r="J8" i="73"/>
  <c r="I8" i="73"/>
  <c r="H8" i="73"/>
  <c r="G8" i="73"/>
  <c r="F8" i="73"/>
  <c r="E8" i="73"/>
  <c r="D8" i="73"/>
  <c r="C8" i="73"/>
  <c r="B8" i="73"/>
  <c r="B11" i="73" s="1"/>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AI17" i="8"/>
  <c r="AH17" i="8"/>
  <c r="AG17" i="8"/>
  <c r="AF17" i="8"/>
  <c r="AE17" i="8"/>
  <c r="AD17" i="8"/>
  <c r="AC17" i="8"/>
  <c r="AB17" i="8"/>
  <c r="AA17" i="8"/>
  <c r="Z17" i="8"/>
  <c r="AI16" i="8"/>
  <c r="AH16" i="8"/>
  <c r="AG16" i="8"/>
  <c r="AF16" i="8"/>
  <c r="AE16" i="8"/>
  <c r="AD16" i="8"/>
  <c r="AC16" i="8"/>
  <c r="AB16" i="8"/>
  <c r="AA16" i="8"/>
  <c r="Z16" i="8"/>
  <c r="AI15" i="8"/>
  <c r="AH15" i="8"/>
  <c r="AG15" i="8"/>
  <c r="AF15" i="8"/>
  <c r="AE15" i="8"/>
  <c r="AD15" i="8"/>
  <c r="AC15" i="8"/>
  <c r="AA15" i="8"/>
  <c r="Z15" i="8"/>
  <c r="AI14" i="8"/>
  <c r="AH14" i="8"/>
  <c r="AG14" i="8"/>
  <c r="AF14" i="8"/>
  <c r="AE14" i="8"/>
  <c r="AD14" i="8"/>
  <c r="AC14" i="8"/>
  <c r="AB14" i="8"/>
  <c r="AA14" i="8"/>
  <c r="Z14" i="8"/>
  <c r="AI13" i="8"/>
  <c r="AH13" i="8"/>
  <c r="AG13" i="8"/>
  <c r="AF13" i="8"/>
  <c r="AE13" i="8"/>
  <c r="AD13" i="8"/>
  <c r="AC13" i="8"/>
  <c r="AB13" i="8"/>
  <c r="AA13" i="8"/>
  <c r="Z13" i="8"/>
  <c r="AI12" i="8"/>
  <c r="AH12" i="8"/>
  <c r="AG12" i="8"/>
  <c r="AF12" i="8"/>
  <c r="AE12" i="8"/>
  <c r="AD12" i="8"/>
  <c r="AC12" i="8"/>
  <c r="AB12" i="8"/>
  <c r="AA12" i="8"/>
  <c r="Z12" i="8"/>
  <c r="AI11" i="8"/>
  <c r="AH11" i="8"/>
  <c r="AG11" i="8"/>
  <c r="AF11" i="8"/>
  <c r="AE11" i="8"/>
  <c r="AD11" i="8"/>
  <c r="AC11" i="8"/>
  <c r="AB11" i="8"/>
  <c r="AA11" i="8"/>
  <c r="Z11" i="8"/>
  <c r="AI10" i="8"/>
  <c r="AH10" i="8"/>
  <c r="AG10" i="8"/>
  <c r="AF10" i="8"/>
  <c r="AE10" i="8"/>
  <c r="AD10" i="8"/>
  <c r="AC10" i="8"/>
  <c r="AB10" i="8"/>
  <c r="AA10" i="8"/>
  <c r="Z10" i="8"/>
  <c r="AI9" i="8"/>
  <c r="AH9" i="8"/>
  <c r="AG9" i="8"/>
  <c r="AF9" i="8"/>
  <c r="AE9" i="8"/>
  <c r="AD9" i="8"/>
  <c r="AC9" i="8"/>
  <c r="AB9" i="8"/>
  <c r="AA9" i="8"/>
  <c r="Z9" i="8"/>
  <c r="AI8" i="8"/>
  <c r="AH8" i="8"/>
  <c r="AG8" i="8"/>
  <c r="AF8" i="8"/>
  <c r="AE8" i="8"/>
  <c r="AD8" i="8"/>
  <c r="AC8" i="8"/>
  <c r="AB8" i="8"/>
  <c r="AA8" i="8"/>
  <c r="Z8" i="8"/>
  <c r="AI7" i="8"/>
  <c r="AH7" i="8"/>
  <c r="AG7" i="8"/>
  <c r="AF7" i="8"/>
  <c r="AE7" i="8"/>
  <c r="AD7" i="8"/>
  <c r="AC7" i="8"/>
  <c r="AB7" i="8"/>
  <c r="AA7" i="8"/>
  <c r="Z7" i="8"/>
  <c r="AI6" i="8"/>
  <c r="AH6" i="8"/>
  <c r="AG6" i="8"/>
  <c r="AF6" i="8"/>
  <c r="AE6" i="8"/>
  <c r="AD6" i="8"/>
  <c r="AC6" i="8"/>
  <c r="AB6" i="8"/>
  <c r="AA6" i="8"/>
  <c r="Z6" i="8"/>
  <c r="AI5" i="8"/>
  <c r="AH5" i="8"/>
  <c r="AG5" i="8"/>
  <c r="AF5" i="8"/>
  <c r="AE5" i="8"/>
  <c r="AD5" i="8"/>
  <c r="AC5" i="8"/>
  <c r="AB5" i="8"/>
  <c r="AA5" i="8"/>
  <c r="Z5" i="8"/>
  <c r="AI4" i="8"/>
  <c r="AH4" i="8"/>
  <c r="AG4" i="8"/>
  <c r="AF4" i="8"/>
  <c r="AE4" i="8"/>
  <c r="AD4" i="8"/>
  <c r="AC4" i="8"/>
  <c r="AB4" i="8"/>
  <c r="AA4" i="8"/>
  <c r="Z4" i="8"/>
  <c r="M11" i="73" l="1"/>
  <c r="M13" i="73"/>
  <c r="M15" i="73"/>
  <c r="M12" i="73"/>
  <c r="M14" i="73"/>
  <c r="J11" i="73"/>
  <c r="J13" i="73"/>
  <c r="J15" i="73"/>
  <c r="J12" i="73"/>
  <c r="J14" i="73"/>
  <c r="C12" i="73"/>
  <c r="C14" i="73"/>
  <c r="C11" i="73"/>
  <c r="C13" i="73"/>
  <c r="C15" i="73"/>
  <c r="G12" i="73"/>
  <c r="G14" i="73"/>
  <c r="G11" i="73"/>
  <c r="G13" i="73"/>
  <c r="G15" i="73"/>
  <c r="K12" i="73"/>
  <c r="K14" i="73"/>
  <c r="K11" i="73"/>
  <c r="K13" i="73"/>
  <c r="K15" i="73"/>
  <c r="O12" i="73"/>
  <c r="O14" i="73"/>
  <c r="O11" i="73"/>
  <c r="O13" i="73"/>
  <c r="O15" i="73"/>
  <c r="E11" i="73"/>
  <c r="E13" i="73"/>
  <c r="E15" i="73"/>
  <c r="E12" i="73"/>
  <c r="E14" i="73"/>
  <c r="I11" i="73"/>
  <c r="I13" i="73"/>
  <c r="I15" i="73"/>
  <c r="I12" i="73"/>
  <c r="I14" i="73"/>
  <c r="F11" i="73"/>
  <c r="F13" i="73"/>
  <c r="F15" i="73"/>
  <c r="F12" i="73"/>
  <c r="F14" i="73"/>
  <c r="N11" i="73"/>
  <c r="N13" i="73"/>
  <c r="N15" i="73"/>
  <c r="N12" i="73"/>
  <c r="N14" i="73"/>
  <c r="D12" i="73"/>
  <c r="D14" i="73"/>
  <c r="D11" i="73"/>
  <c r="D13" i="73"/>
  <c r="D15" i="73"/>
  <c r="H12" i="73"/>
  <c r="H14" i="73"/>
  <c r="H11" i="73"/>
  <c r="H13" i="73"/>
  <c r="H15" i="73"/>
  <c r="L12" i="73"/>
  <c r="L14" i="73"/>
  <c r="L11" i="73"/>
  <c r="L13" i="73"/>
  <c r="L15" i="73"/>
  <c r="G29" i="11"/>
  <c r="G30" i="11"/>
  <c r="G28" i="11"/>
  <c r="G31" i="11"/>
  <c r="G32" i="11"/>
  <c r="H30" i="11"/>
  <c r="H31" i="11"/>
  <c r="H32" i="11"/>
  <c r="H28" i="11"/>
  <c r="X5" i="55"/>
  <c r="X9" i="55"/>
  <c r="X10" i="55"/>
  <c r="X4" i="55"/>
  <c r="X11" i="55"/>
  <c r="X3" i="55"/>
  <c r="X12" i="55"/>
  <c r="X8" i="55"/>
  <c r="X13" i="55"/>
  <c r="B12" i="73"/>
  <c r="B14" i="73"/>
  <c r="B15" i="73"/>
  <c r="B13" i="73"/>
  <c r="X14" i="55"/>
  <c r="X6" i="55"/>
  <c r="X7" i="55"/>
  <c r="I15" i="7"/>
  <c r="H15" i="7"/>
  <c r="G15" i="7"/>
  <c r="I14" i="7"/>
  <c r="H14" i="7"/>
  <c r="G14" i="7"/>
  <c r="I13" i="7"/>
  <c r="H13" i="7"/>
  <c r="G13" i="7"/>
  <c r="I12" i="7"/>
  <c r="H12" i="7"/>
  <c r="G12" i="7"/>
  <c r="I11" i="7"/>
  <c r="H11" i="7"/>
  <c r="G11" i="7"/>
  <c r="U12" i="7" l="1"/>
  <c r="U14" i="7"/>
  <c r="U11" i="7"/>
  <c r="U13" i="7"/>
  <c r="U10" i="7"/>
  <c r="U15" i="7"/>
  <c r="I10" i="7"/>
  <c r="H10" i="7"/>
  <c r="G10" i="7"/>
  <c r="I9" i="7"/>
  <c r="H9" i="7"/>
  <c r="G9" i="7"/>
  <c r="I8" i="7"/>
  <c r="H8" i="7"/>
  <c r="G8" i="7"/>
  <c r="I7" i="7"/>
  <c r="H7" i="7"/>
  <c r="G7" i="7"/>
  <c r="I6" i="7"/>
  <c r="H6" i="7"/>
  <c r="G6" i="7"/>
  <c r="I5" i="7"/>
  <c r="H5" i="7"/>
  <c r="G5" i="7"/>
  <c r="H4" i="7"/>
  <c r="G4" i="7"/>
  <c r="H16" i="13"/>
  <c r="H15" i="13"/>
  <c r="H14" i="13"/>
  <c r="H13" i="13"/>
  <c r="H12" i="13"/>
  <c r="H11" i="13"/>
  <c r="H10" i="13"/>
  <c r="H9" i="13"/>
  <c r="B8" i="7"/>
  <c r="H8" i="13"/>
  <c r="H7" i="13"/>
  <c r="B6" i="7"/>
  <c r="J6" i="7" s="1"/>
  <c r="H6" i="13"/>
  <c r="H5" i="13"/>
  <c r="H4" i="13"/>
  <c r="F3" i="7"/>
  <c r="H3" i="13"/>
  <c r="Q5" i="13" l="1"/>
  <c r="Q26" i="13"/>
  <c r="R26" i="13"/>
  <c r="R25" i="13"/>
  <c r="Q25" i="13"/>
  <c r="Q8" i="13"/>
  <c r="R24" i="13"/>
  <c r="Q24" i="13"/>
  <c r="R23" i="13"/>
  <c r="Q23" i="13"/>
  <c r="Q11" i="13"/>
  <c r="Q15" i="13"/>
  <c r="Q22" i="13"/>
  <c r="Q21" i="13"/>
  <c r="Q20" i="13"/>
  <c r="Q19" i="13"/>
  <c r="Q18" i="13"/>
  <c r="Q17" i="13"/>
  <c r="Q6" i="13"/>
  <c r="Q12" i="13"/>
  <c r="Q16" i="13"/>
  <c r="Q9" i="13"/>
  <c r="Q13" i="13"/>
  <c r="Q4" i="13"/>
  <c r="Q7" i="13"/>
  <c r="Q10" i="13"/>
  <c r="Q14" i="13"/>
  <c r="R8" i="13"/>
  <c r="R5" i="13"/>
  <c r="R10" i="13"/>
  <c r="R12" i="13"/>
  <c r="R14" i="13"/>
  <c r="R16" i="13"/>
  <c r="R7" i="13"/>
  <c r="R22" i="13"/>
  <c r="R21" i="13"/>
  <c r="R20" i="13"/>
  <c r="R19" i="13"/>
  <c r="R18" i="13"/>
  <c r="R17" i="13"/>
  <c r="R6" i="13"/>
  <c r="R9" i="13"/>
  <c r="R11" i="13"/>
  <c r="R13" i="13"/>
  <c r="R15" i="13"/>
  <c r="U7" i="7"/>
  <c r="U9" i="7"/>
  <c r="U6" i="7"/>
  <c r="U8" i="7"/>
  <c r="U5" i="7"/>
  <c r="R4" i="13"/>
  <c r="B10" i="7"/>
  <c r="F10" i="7" s="1"/>
  <c r="B4" i="7"/>
  <c r="F4" i="7" s="1"/>
  <c r="U4" i="7"/>
  <c r="B12" i="7"/>
  <c r="B14" i="7"/>
  <c r="L17" i="7"/>
  <c r="B7" i="7"/>
  <c r="F7" i="7" s="1"/>
  <c r="B9" i="7"/>
  <c r="B11" i="7"/>
  <c r="B13" i="7"/>
  <c r="B15" i="7"/>
  <c r="B5" i="7"/>
  <c r="F8" i="7"/>
  <c r="F6" i="7"/>
  <c r="J8" i="7"/>
  <c r="J5" i="7" l="1"/>
  <c r="L5" i="7"/>
  <c r="L11" i="7"/>
  <c r="J10" i="7"/>
  <c r="L7" i="7"/>
  <c r="F5" i="7"/>
  <c r="J4" i="7"/>
  <c r="J13" i="7"/>
  <c r="L13" i="7"/>
  <c r="F13" i="7"/>
  <c r="L9" i="7"/>
  <c r="F9" i="7"/>
  <c r="F12" i="7"/>
  <c r="L12" i="7"/>
  <c r="J12" i="7"/>
  <c r="L15" i="7"/>
  <c r="J15" i="7"/>
  <c r="F15" i="7"/>
  <c r="L14" i="7"/>
  <c r="J14" i="7"/>
  <c r="F14" i="7"/>
  <c r="F16" i="7"/>
  <c r="J16" i="7"/>
  <c r="L16" i="7"/>
  <c r="F11" i="7"/>
  <c r="J11" i="7"/>
  <c r="L10" i="7"/>
  <c r="J9" i="7"/>
  <c r="L6" i="7"/>
  <c r="L8" i="7"/>
  <c r="J7" i="7"/>
</calcChain>
</file>

<file path=xl/sharedStrings.xml><?xml version="1.0" encoding="utf-8"?>
<sst xmlns="http://schemas.openxmlformats.org/spreadsheetml/2006/main" count="1592" uniqueCount="682">
  <si>
    <t>Analysis produced by Ministry of Transport</t>
  </si>
  <si>
    <t>info@transport.govt.nz</t>
  </si>
  <si>
    <t>Overview</t>
  </si>
  <si>
    <t xml:space="preserve">Vehicles entering and leaving the fleet </t>
  </si>
  <si>
    <t>Tab 1.1  Composition of the NZ Fleet</t>
  </si>
  <si>
    <t>Entering and leaving</t>
  </si>
  <si>
    <t>Tab 1.2  Composition of the NZ fleet relative to Jan 2000</t>
  </si>
  <si>
    <t>Tab 5.1  Entry and exit from the fleet</t>
  </si>
  <si>
    <t>Tab 1.1 extra Fleet Average Age</t>
  </si>
  <si>
    <t>Tab 5.2abcd  Vehicles entering/leaving the fleet by Year of Manufacture</t>
  </si>
  <si>
    <t>Tab 1.3 Total collective distance travelled</t>
  </si>
  <si>
    <t>Tab 1.4  Light fleet travel by year</t>
  </si>
  <si>
    <t>Entering</t>
  </si>
  <si>
    <t>Tab 1.4b  Regional vehicle travel</t>
  </si>
  <si>
    <t>Tab 6.1  Number of New/used imports entering the light fleet by year</t>
  </si>
  <si>
    <t>Tab 1.5  Light fleet ownership per capita by year</t>
  </si>
  <si>
    <t>Tab 6.2b Used light imports : Year of manufacture and fuel</t>
  </si>
  <si>
    <t>Tab 1.5b Regional light fleet ownership per capita</t>
  </si>
  <si>
    <t>Tab 6.2c  Average age of used imports entering the truck and bus fleets by year</t>
  </si>
  <si>
    <t>Tab 1.6  Light fleet travel per capita by year</t>
  </si>
  <si>
    <t>Tab 6.3  Average engine size of vehicles entering the light fleet, by petrol/diesel and year</t>
  </si>
  <si>
    <t>Tab 1.7  Light fleet average vehicle travel by year</t>
  </si>
  <si>
    <t>Tab 6.4a  Numbers of used imports entering the light fleet, by engize size band and year</t>
  </si>
  <si>
    <t>Tab 6.4b  Numbers of New entering the light fleet, by engize size band and year</t>
  </si>
  <si>
    <t>Composition of the Fleet</t>
  </si>
  <si>
    <t>Tab 6.5a  Numbers of motorcycles entering the fleet, by engize size band and year</t>
  </si>
  <si>
    <t xml:space="preserve">Tab 2.1  Number of new/used light vehicles by year </t>
  </si>
  <si>
    <t>Tab 6.5b  Average engine capacity of motorcycles entering the fleet, by year</t>
  </si>
  <si>
    <t>Tab 2.2  Percentage of used imports in the light/truck/bus fleets, by year</t>
  </si>
  <si>
    <t>Tab 6.7a Vehicles entering the fleet: country of manufacture</t>
  </si>
  <si>
    <t>Tab 2.3 Average age of Light, Trucks and Buses by year</t>
  </si>
  <si>
    <t>Tab 6.7b Vehicles entering the fleet: country imported from</t>
  </si>
  <si>
    <t>Tab 2.4 Light fleet average age in detail, by year</t>
  </si>
  <si>
    <t>Tab 2.5a Light fleet year of manufacture</t>
  </si>
  <si>
    <t>Leaving</t>
  </si>
  <si>
    <t>Tab 2.6a Motorcycle year of manufacture</t>
  </si>
  <si>
    <t>Tab 7.1a  Number of light fleet used imports/New scrapped, by year</t>
  </si>
  <si>
    <t>Tab 2.7a Truck year of manufacture</t>
  </si>
  <si>
    <t>Tab 7.1b  Number of heavy fleet used imports/New scrapped, by year</t>
  </si>
  <si>
    <t>Tab 2.8a Bus year of manufacture</t>
  </si>
  <si>
    <t>Tab 7.2a  Average age of light fleet used imports/New when scrapped, by year</t>
  </si>
  <si>
    <t>Tab 2.9  Heavy vehicle mass</t>
  </si>
  <si>
    <t>Tab 7.2b  Average age of heavy fleet used imports/New when scrapped, by year</t>
  </si>
  <si>
    <t>Tab 2.10 Light fleet age distribution</t>
  </si>
  <si>
    <t>Tab 7.3a,b,c Last odometer reading of scrapped vehicles</t>
  </si>
  <si>
    <t>Tab 7.3d,e Last odometer reading of scrapped vehicles</t>
  </si>
  <si>
    <t>Vehicle age and travel</t>
  </si>
  <si>
    <t>Tab 3.1  Total LPV, LCV, Truck and Bus travel by year of manufacture in 5 year blocks</t>
  </si>
  <si>
    <t>Petrol/Diesel vehicles and travel, CNG/LPG/electric/Hybrid</t>
  </si>
  <si>
    <t>Tab 3.2 Light, truck, bus travel by new/used, by year of manufacture in 5 year blocks</t>
  </si>
  <si>
    <t>Tab 8.1 Diesel vehicles in the light, truck and bus fleets</t>
  </si>
  <si>
    <t>Tab 3.4  LPV, LCV, Truck and Bus travel per vehicle by year of manufacture in 5 year blocks</t>
  </si>
  <si>
    <t>Tab 8.2  Petrol and diesel travel</t>
  </si>
  <si>
    <t>Tab 3.5  Average light travel by year of manufacture</t>
  </si>
  <si>
    <t>Tab 8.2a  Percentage of light passenger/commercial vehicles by petrol/diesel</t>
  </si>
  <si>
    <t>Tab 3.6 Light fleet travel by engine size</t>
  </si>
  <si>
    <t>Tab 8.2b  Percentage of light passenger/commercial travel by petrol/diesel</t>
  </si>
  <si>
    <t>Tab 8.3  Light fleet petrol and diesel travel by year of manufacture in 5 year blocks</t>
  </si>
  <si>
    <t>Engine capacity trends</t>
  </si>
  <si>
    <t>Tab 8.4 Light vehicle fleet by fuel type</t>
  </si>
  <si>
    <t xml:space="preserve">Tab 4.1 Light fleet average engine capacity by petrol/diesel by year </t>
  </si>
  <si>
    <t>Tab 8.5 Primary fuel types by vehicle type</t>
  </si>
  <si>
    <t xml:space="preserve">Tab 4.2 Number of light vehicles by engine capacity by year </t>
  </si>
  <si>
    <t>Tab 4.3a  Light passenger average travel by cc band, by year of manufacture</t>
  </si>
  <si>
    <t>Tab 4.3b  Light commercial average travel by cc band, by year of manufacture</t>
  </si>
  <si>
    <t>Emissions of vehicles entering the light fleet</t>
  </si>
  <si>
    <t>Tab 4.4 Motorcycle fleet engine composition by year</t>
  </si>
  <si>
    <t>Tab 9.1 Average quarterly CO2 emissions of light fleet registrations</t>
  </si>
  <si>
    <t>Tab 9.2 Emissions standards of vehicles in the light fleet</t>
  </si>
  <si>
    <t>The average light vehicle in use</t>
  </si>
  <si>
    <t>Tab 10.1  Travel weighted vehicle age by year</t>
  </si>
  <si>
    <t>Tab 10.2  Travel weighted engine size by year</t>
  </si>
  <si>
    <t>Road freight</t>
  </si>
  <si>
    <t>Tab 11.1  Truck and trailer travel</t>
  </si>
  <si>
    <t>Tab 11.2  Truck+trailer tonne-km</t>
  </si>
  <si>
    <t>Fleet Composition</t>
  </si>
  <si>
    <t xml:space="preserve"> Change Relative to 2000</t>
  </si>
  <si>
    <t>Back to Contents</t>
  </si>
  <si>
    <t>Period</t>
  </si>
  <si>
    <t>Light passenger</t>
  </si>
  <si>
    <t>Light commercial</t>
  </si>
  <si>
    <t>MCycle</t>
  </si>
  <si>
    <t>Trucks</t>
  </si>
  <si>
    <t>Bus</t>
  </si>
  <si>
    <t>Other</t>
  </si>
  <si>
    <t>Total</t>
  </si>
  <si>
    <t>Total light</t>
  </si>
  <si>
    <t>-</t>
  </si>
  <si>
    <t>Fleet Average Age</t>
  </si>
  <si>
    <t>Fleet Average Age (By Fuel)</t>
  </si>
  <si>
    <t>Number of vehicles</t>
  </si>
  <si>
    <t xml:space="preserve"> Light Passenger</t>
  </si>
  <si>
    <t>Light Commercial</t>
  </si>
  <si>
    <t>Light New</t>
  </si>
  <si>
    <t>Light Used Imports</t>
  </si>
  <si>
    <t>Total Light Vehicles</t>
  </si>
  <si>
    <t>Heavy Commercial</t>
  </si>
  <si>
    <t xml:space="preserve"> Overall</t>
  </si>
  <si>
    <t xml:space="preserve"> Light new petrol</t>
  </si>
  <si>
    <t xml:space="preserve"> light used petrol</t>
  </si>
  <si>
    <t xml:space="preserve"> Light new diesel</t>
  </si>
  <si>
    <t xml:space="preserve"> Light used diesel</t>
  </si>
  <si>
    <t>New petrol</t>
  </si>
  <si>
    <t>Used petrol</t>
  </si>
  <si>
    <t>New diesel</t>
  </si>
  <si>
    <t>Used diesel</t>
  </si>
  <si>
    <t>Total collective distance travelled</t>
  </si>
  <si>
    <t>Light passenger New</t>
  </si>
  <si>
    <t>Light passenger used import</t>
  </si>
  <si>
    <t>Light commercial New</t>
  </si>
  <si>
    <t>Light commercial used import</t>
  </si>
  <si>
    <t>Truck</t>
  </si>
  <si>
    <t>Distance (million km)</t>
  </si>
  <si>
    <t>Proportion</t>
  </si>
  <si>
    <t>Travel and ownership trends</t>
  </si>
  <si>
    <t>Travel breakdown by vehicle type</t>
  </si>
  <si>
    <t>Light vehicles live at Dec 31st (*)</t>
  </si>
  <si>
    <t>Light travel</t>
  </si>
  <si>
    <t>Other travel</t>
  </si>
  <si>
    <t>Popn (**)</t>
  </si>
  <si>
    <t>Light vehicles per 1000</t>
  </si>
  <si>
    <t>Light passenger vehicles per 1000</t>
  </si>
  <si>
    <t>Light commercial vehicles per 1000</t>
  </si>
  <si>
    <t>Light travel per capita</t>
  </si>
  <si>
    <t>Light travel per vehicle</t>
  </si>
  <si>
    <t>Population growth</t>
  </si>
  <si>
    <t>Light fleet growth</t>
  </si>
  <si>
    <t>Light passenger travel</t>
  </si>
  <si>
    <t>Light commercial travel</t>
  </si>
  <si>
    <t>Heavy truck travel</t>
  </si>
  <si>
    <t>Heavy bus travel</t>
  </si>
  <si>
    <t>Motorcycle / moped travel</t>
  </si>
  <si>
    <t>Total (billion)</t>
  </si>
  <si>
    <t>Travel per capita (km/head)</t>
  </si>
  <si>
    <t>Light passenger travel per capita</t>
  </si>
  <si>
    <t>Light commercial travel per capita</t>
  </si>
  <si>
    <t>(*) Vehicles live in the fleet at Dec 31st, from Tab 1.1</t>
  </si>
  <si>
    <t>Light travel excludes motorcycles/power cycles/mopeds</t>
  </si>
  <si>
    <t xml:space="preserve">(**) Infoshare DPE056AA, June population
</t>
  </si>
  <si>
    <t>Regional annual VKT in billion</t>
  </si>
  <si>
    <t>Northland</t>
  </si>
  <si>
    <t>Auckland</t>
  </si>
  <si>
    <t>Gisborne</t>
  </si>
  <si>
    <t>Hawkes Bay</t>
  </si>
  <si>
    <t>Taranaki</t>
  </si>
  <si>
    <t>Manawatu/Wanganui</t>
  </si>
  <si>
    <t>Wellington</t>
  </si>
  <si>
    <t>Nelson/Marlborough</t>
  </si>
  <si>
    <t>Canterbury</t>
  </si>
  <si>
    <t>Southland</t>
  </si>
  <si>
    <t>Other or unknown regions</t>
  </si>
  <si>
    <t>NZ total</t>
  </si>
  <si>
    <t>Light fleet regional ownership</t>
  </si>
  <si>
    <t>Light vehicles</t>
  </si>
  <si>
    <t>Unknown</t>
  </si>
  <si>
    <t>Waikato</t>
  </si>
  <si>
    <t>Bay of Plenty</t>
  </si>
  <si>
    <t>Manawatu-Whanganui</t>
  </si>
  <si>
    <t>West Coast</t>
  </si>
  <si>
    <t>Otago</t>
  </si>
  <si>
    <t>NZ total includes the Chathams and unknown regions</t>
  </si>
  <si>
    <t>Population</t>
  </si>
  <si>
    <t>Hawke's Bay</t>
  </si>
  <si>
    <t>NZ</t>
  </si>
  <si>
    <t>Light vehicles per 1000 popn</t>
  </si>
  <si>
    <t>Fleet composition by vehcle type and import status</t>
  </si>
  <si>
    <t>Average vehicle ages</t>
  </si>
  <si>
    <t>Vehicles</t>
  </si>
  <si>
    <t>Vehicle ages</t>
  </si>
  <si>
    <t>Calculated summaries</t>
  </si>
  <si>
    <t>Total light new</t>
  </si>
  <si>
    <t>Total light used import</t>
  </si>
  <si>
    <t>Total LPV new</t>
  </si>
  <si>
    <t xml:space="preserve"> Total LPV used</t>
  </si>
  <si>
    <t>Total LCV new</t>
  </si>
  <si>
    <t xml:space="preserve"> Total LCV used</t>
  </si>
  <si>
    <t>Total MC new</t>
  </si>
  <si>
    <t>Total MC used</t>
  </si>
  <si>
    <t>Total truck new</t>
  </si>
  <si>
    <t>Total truck used</t>
  </si>
  <si>
    <t>Total bus new</t>
  </si>
  <si>
    <t>Total bus used</t>
  </si>
  <si>
    <t>Motorcycle New</t>
  </si>
  <si>
    <t>Motorcycle Used Import</t>
  </si>
  <si>
    <t>Truck New</t>
  </si>
  <si>
    <t>Truck Used Import</t>
  </si>
  <si>
    <t>Bus New</t>
  </si>
  <si>
    <t>Bus Used Import</t>
  </si>
  <si>
    <t>Light used %</t>
  </si>
  <si>
    <t>Truck used %</t>
  </si>
  <si>
    <t>Bus used %</t>
  </si>
  <si>
    <t>Light fleet average age</t>
  </si>
  <si>
    <t>Light passenger average age</t>
  </si>
  <si>
    <t>Light commercial average age</t>
  </si>
  <si>
    <t>Motorcycle average age</t>
  </si>
  <si>
    <t>Truck fleet average age</t>
  </si>
  <si>
    <t>Bus fleet average age</t>
  </si>
  <si>
    <t>Light used average age</t>
  </si>
  <si>
    <t>New light average age</t>
  </si>
  <si>
    <t>Vehicle Year of Manufacture (by end of 2023)</t>
  </si>
  <si>
    <t>Year of manufacture</t>
  </si>
  <si>
    <t xml:space="preserve"> Motorcycle used</t>
  </si>
  <si>
    <t xml:space="preserve">Truck used </t>
  </si>
  <si>
    <t>Bus used</t>
  </si>
  <si>
    <t>Total Light</t>
  </si>
  <si>
    <t xml:space="preserve">Heavy vehicle mass distribution </t>
  </si>
  <si>
    <t>Gross vehicle mass range (kg)</t>
  </si>
  <si>
    <t>Used Import</t>
  </si>
  <si>
    <t xml:space="preserve"> New</t>
  </si>
  <si>
    <t>Truck &lt;  5000</t>
  </si>
  <si>
    <t>Truck &lt;  7500</t>
  </si>
  <si>
    <t>Truck &lt; 10000</t>
  </si>
  <si>
    <t>Truck &lt; 12000</t>
  </si>
  <si>
    <t>Truck &lt; 15000</t>
  </si>
  <si>
    <t>Truck &lt; 20000</t>
  </si>
  <si>
    <t>Truck &lt; 25000</t>
  </si>
  <si>
    <t>Truck &lt; 30000</t>
  </si>
  <si>
    <t>Truck &gt; 30000</t>
  </si>
  <si>
    <t>Bus &lt;  7000</t>
  </si>
  <si>
    <t>Bus &lt; 12000</t>
  </si>
  <si>
    <t>Bus &gt; 12000</t>
  </si>
  <si>
    <t>Light fleet age distribution</t>
  </si>
  <si>
    <t>Age</t>
  </si>
  <si>
    <t xml:space="preserve">0-4 years </t>
  </si>
  <si>
    <t xml:space="preserve">5-9 years </t>
  </si>
  <si>
    <t xml:space="preserve">10-14 years </t>
  </si>
  <si>
    <t xml:space="preserve">15-19 years </t>
  </si>
  <si>
    <t xml:space="preserve">20+ years </t>
  </si>
  <si>
    <t>0-4 years</t>
  </si>
  <si>
    <t>5-9 years</t>
  </si>
  <si>
    <t>10-14 years</t>
  </si>
  <si>
    <t>15-19 years</t>
  </si>
  <si>
    <t>20+ years</t>
  </si>
  <si>
    <t>Travel, by 5 year YoM bands</t>
  </si>
  <si>
    <t>Number of vehicles with travel recorded during the year (*)</t>
  </si>
  <si>
    <t>YoM</t>
  </si>
  <si>
    <t>NZ New LPV</t>
  </si>
  <si>
    <t>Used LPV</t>
  </si>
  <si>
    <t>NZ New LCV</t>
  </si>
  <si>
    <t>Used LCV</t>
  </si>
  <si>
    <t>NZ New Heavy truck</t>
  </si>
  <si>
    <t>Used Import Heavy truck</t>
  </si>
  <si>
    <t>NZ New Bus</t>
  </si>
  <si>
    <t>Used Import Bus</t>
  </si>
  <si>
    <t>Light Petrol</t>
  </si>
  <si>
    <t>Light Diesel</t>
  </si>
  <si>
    <t>Light_petrol_veh</t>
  </si>
  <si>
    <t>Light_diesel_veh</t>
  </si>
  <si>
    <t>Truck_new</t>
  </si>
  <si>
    <t>Truck_used</t>
  </si>
  <si>
    <t>Bus_new</t>
  </si>
  <si>
    <t>Bus_used</t>
  </si>
  <si>
    <t>Motorcycles (not mopeds)</t>
  </si>
  <si>
    <t xml:space="preserve">1968&lt;= </t>
  </si>
  <si>
    <t xml:space="preserve">1969-1974 </t>
  </si>
  <si>
    <t xml:space="preserve">1975-1979 </t>
  </si>
  <si>
    <t xml:space="preserve">1980-1984 </t>
  </si>
  <si>
    <t xml:space="preserve">1985-1989 </t>
  </si>
  <si>
    <t xml:space="preserve">1990-1994 </t>
  </si>
  <si>
    <t xml:space="preserve">1995-1999 </t>
  </si>
  <si>
    <t xml:space="preserve">2000-2004 </t>
  </si>
  <si>
    <t xml:space="preserve">2005-2009 </t>
  </si>
  <si>
    <t xml:space="preserve">2010-2014 </t>
  </si>
  <si>
    <t xml:space="preserve">2015-2019 </t>
  </si>
  <si>
    <t xml:space="preserve">2020-2024 </t>
  </si>
  <si>
    <t>(*) if a vehicle is in the fleet for part of the year then that fraction is included in the calculation above, ie a truck in the fleet all year plus another for 3 months = 1.25 fleet years</t>
  </si>
  <si>
    <t>Travel per vehicle</t>
  </si>
  <si>
    <t xml:space="preserve">Light fleet New </t>
  </si>
  <si>
    <t>Light fleet used import</t>
  </si>
  <si>
    <t>Buses</t>
  </si>
  <si>
    <t>Motorcycles</t>
  </si>
  <si>
    <t>Truck vehicle share</t>
  </si>
  <si>
    <t>Bus vehicle share</t>
  </si>
  <si>
    <t>Travel per new light passenger</t>
  </si>
  <si>
    <t>Travel per used light passenger</t>
  </si>
  <si>
    <t>Travel per new light commercial</t>
  </si>
  <si>
    <t>Travel per used light commercial</t>
  </si>
  <si>
    <t>Travel per light petrol vehicle</t>
  </si>
  <si>
    <t>Travel per light diesel vehicle</t>
  </si>
  <si>
    <t>Travel per New truck</t>
  </si>
  <si>
    <t>Travel per used import truck</t>
  </si>
  <si>
    <t>Travel per New bus</t>
  </si>
  <si>
    <t>Travel per used import bus</t>
  </si>
  <si>
    <t>Travel per motorcycle</t>
  </si>
  <si>
    <t>Average light passenger/commercial travel by YoM</t>
  </si>
  <si>
    <t>Light fleet</t>
  </si>
  <si>
    <t xml:space="preserve">Upto 1968 </t>
  </si>
  <si>
    <t xml:space="preserve">1969-74 </t>
  </si>
  <si>
    <t>Light fleet travel (million VKT)</t>
  </si>
  <si>
    <t>Light fleet VKT</t>
  </si>
  <si>
    <t>Year</t>
  </si>
  <si>
    <t xml:space="preserve"> LPV &lt; 1350</t>
  </si>
  <si>
    <t xml:space="preserve"> LPV &lt; 1600</t>
  </si>
  <si>
    <t xml:space="preserve"> LPV &lt; 2000</t>
  </si>
  <si>
    <t xml:space="preserve"> LPV &lt; 3000</t>
  </si>
  <si>
    <t xml:space="preserve"> LPV 3000+</t>
  </si>
  <si>
    <t xml:space="preserve"> LCV &lt; 1350</t>
  </si>
  <si>
    <t xml:space="preserve"> LCV &lt; 1600</t>
  </si>
  <si>
    <t xml:space="preserve"> LCV &lt; 2000</t>
  </si>
  <si>
    <t xml:space="preserve"> LCV &lt; 3000</t>
  </si>
  <si>
    <t xml:space="preserve"> LCV 3000+</t>
  </si>
  <si>
    <t xml:space="preserve"> Vehicles &lt; 2000cc</t>
  </si>
  <si>
    <t>Vehicles &gt;= 2000cc</t>
  </si>
  <si>
    <t>Light &lt; 1350</t>
  </si>
  <si>
    <t xml:space="preserve"> Light &lt; 1600</t>
  </si>
  <si>
    <t xml:space="preserve"> Light &lt; 2000</t>
  </si>
  <si>
    <t xml:space="preserve"> Light &lt; 3000</t>
  </si>
  <si>
    <t xml:space="preserve"> Light 3000+</t>
  </si>
  <si>
    <t>Engines &lt; 2000cc</t>
  </si>
  <si>
    <t>Engines &gt;= 2000cc</t>
  </si>
  <si>
    <t>% 2000+ cc</t>
  </si>
  <si>
    <t>Vehicles 2000+ cc</t>
  </si>
  <si>
    <t>(*) Vehicles that were in the fleet at some point in the year, this is different to vehicles in the fleet at the end of the year</t>
  </si>
  <si>
    <t>Average light fleet engine sizes (cc)</t>
  </si>
  <si>
    <t>Number of light vehicles by engine size</t>
  </si>
  <si>
    <t>Light petrol fleet</t>
  </si>
  <si>
    <t>Used petrol light fleet</t>
  </si>
  <si>
    <t>New petrol light fleet</t>
  </si>
  <si>
    <t>Light diesel fleet</t>
  </si>
  <si>
    <t>Used diesel light fleet</t>
  </si>
  <si>
    <t>New diesel light fleet</t>
  </si>
  <si>
    <t xml:space="preserve">Light fleet average </t>
  </si>
  <si>
    <t>&lt; 1350cc</t>
  </si>
  <si>
    <t>1350-1599cc</t>
  </si>
  <si>
    <t>1600-1999cc</t>
  </si>
  <si>
    <t>2000-2999cc</t>
  </si>
  <si>
    <t>3000-3999cc</t>
  </si>
  <si>
    <t>&gt; 4000cc</t>
  </si>
  <si>
    <t>Light average annual kilometres travelled by engine size and YoM</t>
  </si>
  <si>
    <t>Light Passenger Vehicles</t>
  </si>
  <si>
    <t>Light Commercial Vehicles</t>
  </si>
  <si>
    <t>&gt; 3000cc</t>
  </si>
  <si>
    <t>Composition of the motorcycle/moped fleet</t>
  </si>
  <si>
    <t xml:space="preserve">Total vehicles </t>
  </si>
  <si>
    <t>New &lt;= 60</t>
  </si>
  <si>
    <t>Used import &lt;= 60</t>
  </si>
  <si>
    <t>New &lt;= 125</t>
  </si>
  <si>
    <t>Used import &lt;= 125</t>
  </si>
  <si>
    <t>New &lt;= 250</t>
  </si>
  <si>
    <t>Used import &lt;= 250</t>
  </si>
  <si>
    <t>New &lt;= 600</t>
  </si>
  <si>
    <t>Used import &lt;= 600</t>
  </si>
  <si>
    <t>New &lt;= 1000</t>
  </si>
  <si>
    <t>Used import &lt;= 1000</t>
  </si>
  <si>
    <t>New &gt; 1000</t>
  </si>
  <si>
    <t>Used import &gt; 1000</t>
  </si>
  <si>
    <t>Average engine capacity</t>
  </si>
  <si>
    <t>upto 60cc</t>
  </si>
  <si>
    <t>61-125cc</t>
  </si>
  <si>
    <t>126-600 cc</t>
  </si>
  <si>
    <t>601cc +</t>
  </si>
  <si>
    <t>Petrol and diesel vehicle entry to and exit from the fleet</t>
  </si>
  <si>
    <t>Type</t>
  </si>
  <si>
    <t>Petrol New in</t>
  </si>
  <si>
    <t>Petrol used in</t>
  </si>
  <si>
    <t>Diesel New in</t>
  </si>
  <si>
    <t>Diesel used in</t>
  </si>
  <si>
    <t>Petrol New out</t>
  </si>
  <si>
    <t>Petrol used out</t>
  </si>
  <si>
    <t>Diesel New out</t>
  </si>
  <si>
    <t>Diesel used out</t>
  </si>
  <si>
    <t>Total in</t>
  </si>
  <si>
    <t>Total out</t>
  </si>
  <si>
    <t>Change</t>
  </si>
  <si>
    <t xml:space="preserve">Bus </t>
  </si>
  <si>
    <t xml:space="preserve">LCV </t>
  </si>
  <si>
    <t xml:space="preserve">LPV </t>
  </si>
  <si>
    <t xml:space="preserve">MC </t>
  </si>
  <si>
    <t xml:space="preserve">Manufacturing year of vehicles entering and leaving the fleet </t>
  </si>
  <si>
    <t>Light used in</t>
  </si>
  <si>
    <t>Light used out</t>
  </si>
  <si>
    <t>Light new in</t>
  </si>
  <si>
    <t>Light new out</t>
  </si>
  <si>
    <t>MC used in</t>
  </si>
  <si>
    <t>MC used out</t>
  </si>
  <si>
    <t>MC new in</t>
  </si>
  <si>
    <t>MC new out</t>
  </si>
  <si>
    <t>Truck used in</t>
  </si>
  <si>
    <t>Truck used out</t>
  </si>
  <si>
    <t>Truck new in</t>
  </si>
  <si>
    <t>Truck new out</t>
  </si>
  <si>
    <t>Bus used in</t>
  </si>
  <si>
    <t>Bus used out</t>
  </si>
  <si>
    <t>Bus new in</t>
  </si>
  <si>
    <t>Bus new out</t>
  </si>
  <si>
    <t xml:space="preserve">Average vehicle age entering the fleet </t>
  </si>
  <si>
    <t xml:space="preserve"> Year in</t>
  </si>
  <si>
    <t>New average age</t>
  </si>
  <si>
    <t>New vehicles</t>
  </si>
  <si>
    <t>Used average age</t>
  </si>
  <si>
    <t>Used vehicles</t>
  </si>
  <si>
    <t>Ratio of used to new</t>
  </si>
  <si>
    <t xml:space="preserve">Light </t>
  </si>
  <si>
    <t xml:space="preserve">Mcycl </t>
  </si>
  <si>
    <t xml:space="preserve">Other </t>
  </si>
  <si>
    <t xml:space="preserve">Truck </t>
  </si>
  <si>
    <t>Used imports entering the light fleet: year of manufacture and fuel type vs NZ registration</t>
  </si>
  <si>
    <t>Year first registered in NZ</t>
  </si>
  <si>
    <t>2000 Diesel</t>
  </si>
  <si>
    <t>2000 Petrol</t>
  </si>
  <si>
    <t>2001 Diesel</t>
  </si>
  <si>
    <t>2001 Petrol</t>
  </si>
  <si>
    <t>2002 Diesel</t>
  </si>
  <si>
    <t>2002 Petrol</t>
  </si>
  <si>
    <t>2003 Diesel</t>
  </si>
  <si>
    <t>2003 Petrol</t>
  </si>
  <si>
    <t>2004 Diesel</t>
  </si>
  <si>
    <t>2004 Petrol</t>
  </si>
  <si>
    <t>2005 Diesel</t>
  </si>
  <si>
    <t>2005 Petrol</t>
  </si>
  <si>
    <t>2006 Diesel</t>
  </si>
  <si>
    <t>2006 Petrol</t>
  </si>
  <si>
    <t>2007 Diesel</t>
  </si>
  <si>
    <t>2007 Petrol</t>
  </si>
  <si>
    <t>2008 Diesel</t>
  </si>
  <si>
    <t>2008 Petrol</t>
  </si>
  <si>
    <t>2009 Diesel</t>
  </si>
  <si>
    <t>2009 Petrol</t>
  </si>
  <si>
    <t>2010 Diesel</t>
  </si>
  <si>
    <t>2010 Petrol</t>
  </si>
  <si>
    <t>2011 Diesel</t>
  </si>
  <si>
    <t>2011 Petrol</t>
  </si>
  <si>
    <t>2012 Diesel</t>
  </si>
  <si>
    <t>2012 Petrol</t>
  </si>
  <si>
    <t>2013 Diesel</t>
  </si>
  <si>
    <t>2013 Petrol</t>
  </si>
  <si>
    <t>2014 Diesel</t>
  </si>
  <si>
    <t>2014 Petrol</t>
  </si>
  <si>
    <t>2015 Diesel</t>
  </si>
  <si>
    <t>2015 Petrol</t>
  </si>
  <si>
    <t>2016 Diesel</t>
  </si>
  <si>
    <t>2016 Petrol</t>
  </si>
  <si>
    <t>2017 Diesel</t>
  </si>
  <si>
    <t>2017 Petrol</t>
  </si>
  <si>
    <t>2018 Diesel</t>
  </si>
  <si>
    <t>2018 Petrol</t>
  </si>
  <si>
    <t>2019 Diesel</t>
  </si>
  <si>
    <t>2019 Petrol</t>
  </si>
  <si>
    <t>2020 Diesel</t>
  </si>
  <si>
    <t>2020 Petrol</t>
  </si>
  <si>
    <t>2021 Diesel</t>
  </si>
  <si>
    <t>2021 Petrol</t>
  </si>
  <si>
    <t>2022 Diesel</t>
  </si>
  <si>
    <t>2022 Petrol</t>
  </si>
  <si>
    <t>2023 Diesel</t>
  </si>
  <si>
    <t>2023 Petrol</t>
  </si>
  <si>
    <t xml:space="preserve">Pre 1990 </t>
  </si>
  <si>
    <t>Average engine size (cc) of vehicles entering the light fleet</t>
  </si>
  <si>
    <t>Petrol</t>
  </si>
  <si>
    <t>Diesel</t>
  </si>
  <si>
    <t>Vehicles entering the light fleet, by engine size (cc) band and new/used import</t>
  </si>
  <si>
    <t>New &lt; 1350</t>
  </si>
  <si>
    <t>New 1350-1599</t>
  </si>
  <si>
    <t>New 1600-1999</t>
  </si>
  <si>
    <t>New 2000-2999</t>
  </si>
  <si>
    <t>New 3000-3999</t>
  </si>
  <si>
    <t>New 4000+</t>
  </si>
  <si>
    <t>Used import &lt; 1350</t>
  </si>
  <si>
    <t>Used import 1350-1599</t>
  </si>
  <si>
    <t>Used import 1600-1999</t>
  </si>
  <si>
    <t>Used import 2000-2999</t>
  </si>
  <si>
    <t>Used import 3000-3999</t>
  </si>
  <si>
    <t>Used import 4000+</t>
  </si>
  <si>
    <t>Motorcycles entering the light fleet, by average engine size and engine size band and new/used import</t>
  </si>
  <si>
    <t>Averge engine capacity</t>
  </si>
  <si>
    <t>New</t>
  </si>
  <si>
    <t>Used imports</t>
  </si>
  <si>
    <t>&lt;= 60cc</t>
  </si>
  <si>
    <t>&lt;= 125cc</t>
  </si>
  <si>
    <t>&lt;= 250cc</t>
  </si>
  <si>
    <t>&lt;= 600cc</t>
  </si>
  <si>
    <t>&lt;= 1000cc</t>
  </si>
  <si>
    <t xml:space="preserve"> &gt; 1000cc</t>
  </si>
  <si>
    <t>&lt;= 60 cc</t>
  </si>
  <si>
    <t>&lt;= 125 cc</t>
  </si>
  <si>
    <t>&lt;= 250 cc</t>
  </si>
  <si>
    <t>&lt;= 600 cc</t>
  </si>
  <si>
    <t>&lt;= 1000 cc</t>
  </si>
  <si>
    <t xml:space="preserve"> &gt; 1000 cc</t>
  </si>
  <si>
    <t>Vehicles entering the fleet: country of manufacture</t>
  </si>
  <si>
    <t>Vehicles entering the fleet: country imported from</t>
  </si>
  <si>
    <t>New Europe and America</t>
  </si>
  <si>
    <t>New Asia</t>
  </si>
  <si>
    <t>New Australia</t>
  </si>
  <si>
    <t>New NZ</t>
  </si>
  <si>
    <t>Used Europe and America</t>
  </si>
  <si>
    <t>Used Asia</t>
  </si>
  <si>
    <t>Used Australia</t>
  </si>
  <si>
    <t>Used NZ</t>
  </si>
  <si>
    <t>Used Country Unknown</t>
  </si>
  <si>
    <t xml:space="preserve">Average vehicle age leaving the fleet </t>
  </si>
  <si>
    <t xml:space="preserve"> Year out</t>
  </si>
  <si>
    <t>New Average Age</t>
  </si>
  <si>
    <t xml:space="preserve"> New Vehicles</t>
  </si>
  <si>
    <t>Used Average Age</t>
  </si>
  <si>
    <t xml:space="preserve"> Used Vehicles</t>
  </si>
  <si>
    <t>Petrol Average Age</t>
  </si>
  <si>
    <t xml:space="preserve"> Petrol Vehicles</t>
  </si>
  <si>
    <t>Diesel Average Age</t>
  </si>
  <si>
    <t xml:space="preserve"> Diesel Vehicles</t>
  </si>
  <si>
    <t>Last WoF odometer reading of vehicles leaving the fleet</t>
  </si>
  <si>
    <t>7.3a</t>
  </si>
  <si>
    <t>7.3b</t>
  </si>
  <si>
    <t>7.3c</t>
  </si>
  <si>
    <t xml:space="preserve"> Diesel</t>
  </si>
  <si>
    <t xml:space="preserve"> Petrol</t>
  </si>
  <si>
    <t xml:space="preserve"> Used import</t>
  </si>
  <si>
    <t xml:space="preserve"> Light passenger</t>
  </si>
  <si>
    <t>LPV</t>
  </si>
  <si>
    <t>LCV</t>
  </si>
  <si>
    <t>Average cc</t>
  </si>
  <si>
    <t>&lt;1350cc</t>
  </si>
  <si>
    <t>&lt;1600cc</t>
  </si>
  <si>
    <t>&lt;2000cc</t>
  </si>
  <si>
    <t>&lt;3000cc</t>
  </si>
  <si>
    <t>&gt;=3000cc</t>
  </si>
  <si>
    <t>These graphs exclude the current year - exactly which vehicles have been scrapped is not certain until 12 months have passed</t>
  </si>
  <si>
    <t>Fleet composition</t>
  </si>
  <si>
    <t xml:space="preserve"> Petrol LPV new</t>
  </si>
  <si>
    <t xml:space="preserve"> Petrol LPV used</t>
  </si>
  <si>
    <t xml:space="preserve"> Diesel LPV new</t>
  </si>
  <si>
    <t xml:space="preserve"> Diesel LPV used</t>
  </si>
  <si>
    <t>Petrol LCV new</t>
  </si>
  <si>
    <t>Petrol LCV used</t>
  </si>
  <si>
    <t xml:space="preserve"> Diesel LCV new</t>
  </si>
  <si>
    <t>Diesel LCV used</t>
  </si>
  <si>
    <t>Light pure EV</t>
  </si>
  <si>
    <t xml:space="preserve"> Petrol truck new</t>
  </si>
  <si>
    <t xml:space="preserve"> Petrol truck used</t>
  </si>
  <si>
    <t>Diesel truck new</t>
  </si>
  <si>
    <t>Diesel truck used</t>
  </si>
  <si>
    <t>Petrol bus new</t>
  </si>
  <si>
    <t>Petrol bus used</t>
  </si>
  <si>
    <t>Diesel bus new</t>
  </si>
  <si>
    <t>Diesel bus used</t>
  </si>
  <si>
    <t>Electric bus</t>
  </si>
  <si>
    <t>LPV diesel %</t>
  </si>
  <si>
    <t>LCV diesel %</t>
  </si>
  <si>
    <t>New light diesel</t>
  </si>
  <si>
    <t>Used light diesel</t>
  </si>
  <si>
    <t>% light diesel</t>
  </si>
  <si>
    <t>LPV=Light passenger vehicles, comprising cars, SUVs &lt;= 3500 kg</t>
  </si>
  <si>
    <t>LCV=Light commercial vehicles, comprising vans, utes &lt;= 3500 kg</t>
  </si>
  <si>
    <t xml:space="preserve">Travel (million km) by fuel type and vehicle type </t>
  </si>
  <si>
    <t>Number of vehicles (*)</t>
  </si>
  <si>
    <t>Light passenger petrol travel</t>
  </si>
  <si>
    <t>Light passenger diesel travel</t>
  </si>
  <si>
    <t>Light commercial petrol travel</t>
  </si>
  <si>
    <t>Light commercial diesel travel</t>
  </si>
  <si>
    <t>Light pure electric travel</t>
  </si>
  <si>
    <t>Motorcycle travel</t>
  </si>
  <si>
    <t xml:space="preserve"> Truck petrol travel</t>
  </si>
  <si>
    <t>Truck diesel travel</t>
  </si>
  <si>
    <t>Bus petrol travel</t>
  </si>
  <si>
    <t>Bus diesel travel</t>
  </si>
  <si>
    <t>Electric bus travel</t>
  </si>
  <si>
    <t>Light passenger petrol vehicles</t>
  </si>
  <si>
    <t>Light passenger diesel vehicles</t>
  </si>
  <si>
    <t>Light commercial petrol vehicles</t>
  </si>
  <si>
    <t>Light commercial diesel vehicles</t>
  </si>
  <si>
    <t xml:space="preserve">Light pure electric vehicles </t>
  </si>
  <si>
    <t xml:space="preserve"> Petrol trucks</t>
  </si>
  <si>
    <t>Diesel trucks</t>
  </si>
  <si>
    <t>Petrol Buses</t>
  </si>
  <si>
    <t>Diesel buses</t>
  </si>
  <si>
    <t>Electric buses (**)</t>
  </si>
  <si>
    <t>Light Petrol travel</t>
  </si>
  <si>
    <t>Light Diesel travel</t>
  </si>
  <si>
    <t>Petrol travel per light vehicle</t>
  </si>
  <si>
    <t>Diesel travel per light vehicle</t>
  </si>
  <si>
    <t>(**) there were more trolley buses than this but many have stuck odometers so they drop out of the distance estimation programs</t>
  </si>
  <si>
    <t>Light fleet by fuel type: main fuel</t>
  </si>
  <si>
    <t>Petrol hybrid</t>
  </si>
  <si>
    <t>Petrol electric hybrid</t>
  </si>
  <si>
    <t>Diesel hybrid</t>
  </si>
  <si>
    <t>Diesel electric hybrid</t>
  </si>
  <si>
    <t>Electric</t>
  </si>
  <si>
    <t>Electric (petrol extended)</t>
  </si>
  <si>
    <t>Electric (diesel extended)</t>
  </si>
  <si>
    <t>Hydrogen</t>
  </si>
  <si>
    <t>Plugin petrol hybrid (PHEV)</t>
  </si>
  <si>
    <t>Plugin diesel hybrid (PHEV)</t>
  </si>
  <si>
    <t>LPG</t>
  </si>
  <si>
    <t>CNG</t>
  </si>
  <si>
    <t>Electric/Plugin</t>
  </si>
  <si>
    <t>Fuel types in the fleet</t>
  </si>
  <si>
    <t>Motorcycles and mopeds</t>
  </si>
  <si>
    <t>Other/unknown</t>
  </si>
  <si>
    <t>Note - this table is based on the work NZTA has done to upgrade the fuel information held on the vehicle register</t>
  </si>
  <si>
    <t>However the upgrade only applied to live vehicles, we cannot use this method to track historic registrations,</t>
  </si>
  <si>
    <t>as any of those vehicles that have been scrapped may not have an appropriate fuel type</t>
  </si>
  <si>
    <t>Average CO2 emissions (g/km): newly registered light vehicles</t>
  </si>
  <si>
    <t>Quarter</t>
  </si>
  <si>
    <t>New Petrol</t>
  </si>
  <si>
    <t>New Diesel</t>
  </si>
  <si>
    <t>Used Petrol</t>
  </si>
  <si>
    <t>All</t>
  </si>
  <si>
    <t>Number New petrol</t>
  </si>
  <si>
    <t>Number New diesel</t>
  </si>
  <si>
    <t>Number used petrol</t>
  </si>
  <si>
    <t>Total veh</t>
  </si>
  <si>
    <t>Q2</t>
  </si>
  <si>
    <t>Q3</t>
  </si>
  <si>
    <t>Q4</t>
  </si>
  <si>
    <t>Q1</t>
  </si>
  <si>
    <t>Note: All CO2 values (grams/km) are on the three phase (that is, those for low, medium, and high speed) Worldwide Harmonised Light Vehicle Test Procedure (3P-WLTP)</t>
  </si>
  <si>
    <t>Emissions standards in fleet: light petrol vehicles</t>
  </si>
  <si>
    <t>Emissions standards in fleet: light diesel vehicles</t>
  </si>
  <si>
    <t>Testing status of vehicles</t>
  </si>
  <si>
    <t>Emissions standard</t>
  </si>
  <si>
    <t>Euro 1 petrol</t>
  </si>
  <si>
    <t>Euro 1 diesel</t>
  </si>
  <si>
    <t>Known</t>
  </si>
  <si>
    <t>Not known</t>
  </si>
  <si>
    <t>Euro 2 petrol</t>
  </si>
  <si>
    <t>Euro 2 diesel</t>
  </si>
  <si>
    <t>Euro 3 petrol</t>
  </si>
  <si>
    <t>Euro 3 diesel</t>
  </si>
  <si>
    <t>Euro 3 or 4 petrol</t>
  </si>
  <si>
    <t>Euro 4 diesel</t>
  </si>
  <si>
    <t>Euro 4 petrol</t>
  </si>
  <si>
    <t>Euro 4 or 5 diesel</t>
  </si>
  <si>
    <t>Euro 4 or 5 petrol</t>
  </si>
  <si>
    <t>Euro 5 diesel</t>
  </si>
  <si>
    <t>Euro 5 petrol</t>
  </si>
  <si>
    <t>Euro 6 diesel</t>
  </si>
  <si>
    <t>Euro 6 petrol</t>
  </si>
  <si>
    <t>Japan pre-97 diesel</t>
  </si>
  <si>
    <t>Japan pre-98 petrol</t>
  </si>
  <si>
    <t>Japan 97/99 diesel</t>
  </si>
  <si>
    <t>Japan 98 petrol</t>
  </si>
  <si>
    <t>Japan 02/04 diesel</t>
  </si>
  <si>
    <t>Japan 00/02 petrol</t>
  </si>
  <si>
    <t>Japan 05 diesel</t>
  </si>
  <si>
    <t>Japan 05 petrol</t>
  </si>
  <si>
    <t>Japan 09 diesel</t>
  </si>
  <si>
    <t>Japan 05d petrol</t>
  </si>
  <si>
    <t>Japan 18 diesel</t>
  </si>
  <si>
    <t>Japan 09 petrol</t>
  </si>
  <si>
    <t>US2004 diesel</t>
  </si>
  <si>
    <t>Japan 18 petrol</t>
  </si>
  <si>
    <t>US2007 diesel</t>
  </si>
  <si>
    <t>Australian pre-Euro 2</t>
  </si>
  <si>
    <t>No info</t>
  </si>
  <si>
    <t>US2001 petrol</t>
  </si>
  <si>
    <t>US2004 petrol</t>
  </si>
  <si>
    <t>US2007 petrol</t>
  </si>
  <si>
    <t>US petrol</t>
  </si>
  <si>
    <t>Travel weighted average engine size and vehicle age</t>
  </si>
  <si>
    <t xml:space="preserve"> Mean CC, travel weighted</t>
  </si>
  <si>
    <t xml:space="preserve"> Mean CC</t>
  </si>
  <si>
    <t xml:space="preserve"> Vehicles, ICE only</t>
  </si>
  <si>
    <t xml:space="preserve"> Mean age, travel weighted</t>
  </si>
  <si>
    <t xml:space="preserve"> Mean age</t>
  </si>
  <si>
    <t xml:space="preserve"> Vehicles total</t>
  </si>
  <si>
    <t>The cc and travel means shown on this report are NOT the means for all the light fleet</t>
  </si>
  <si>
    <t>The vehicles included were in the fleet during some or all of the year involved, but may not have still been in the fleet at the end of that year</t>
  </si>
  <si>
    <t>For the mean cc statistics, only the vehicles with an internal combustion engine are included</t>
  </si>
  <si>
    <t>Road freight VKT and tonne-km estimates</t>
  </si>
  <si>
    <t>WIMS/RUC approach</t>
  </si>
  <si>
    <t>Tonne km, base year 2001</t>
  </si>
  <si>
    <t>Truck km growth, base 2001</t>
  </si>
  <si>
    <t>Tonne-km  (million)</t>
  </si>
  <si>
    <t xml:space="preserve">Tkm growth </t>
  </si>
  <si>
    <t>RUC Truck km (million)</t>
  </si>
  <si>
    <t>RUC Trailer km (million)</t>
  </si>
  <si>
    <t>Average load (tonnes)</t>
  </si>
  <si>
    <t>Road tonne-km estimates were previously produced only using Road User Charges (RUC) data</t>
  </si>
  <si>
    <t>Changes to RUC in 2012 mean that this source is no longer sufficient</t>
  </si>
  <si>
    <t>From 2012 onwards, tonne-km estimates are supplemented with NZTA Weight in Motion Site (WIMS) and vehicle register data</t>
  </si>
  <si>
    <t>Note that in all years, distance travelled is calculated using net RUC purchases. This may not fully</t>
  </si>
  <si>
    <t>represent actual distance travelled, as RUC can be used in different years to that in which it is purchased.</t>
  </si>
  <si>
    <t>The New Zealand 2024 Vehicle Fleet : Data Spreadsheet</t>
  </si>
  <si>
    <t>October/November 2025</t>
  </si>
  <si>
    <t>Infoshare DPE051AA for regions, DPE052AA for the Chatham Islands Territory, and DPE056 for NZ total; June population</t>
  </si>
  <si>
    <t>Nelson/ Marlborough/Tasman</t>
  </si>
  <si>
    <t>Chatham Islands</t>
  </si>
  <si>
    <t>Travel (million vkt)</t>
  </si>
  <si>
    <t>Note: Distance travelled measures are based on odometer readings taken during inspections. Average travel for the 2024 YoM vehicles is far lower as the vehicles are only in the fleet for part of the year.</t>
  </si>
  <si>
    <t>Note: Average annual travel for the 2024 YoM vehicles is far lower as the vehicles are only in the fleet for part of the year.</t>
  </si>
  <si>
    <t>2024 Diesel</t>
  </si>
  <si>
    <t xml:space="preserve">2024 Petrol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</si>
</sst>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
    <numFmt numFmtId="166" formatCode="0.0%"/>
    <numFmt numFmtId="167" formatCode="_-* #,##0_-;\-* #,##0_-;_-* &quot;-&quot;??_-;_-@_-"/>
    <numFmt numFmtId="168" formatCode="&quot;$&quot;#,##0\ ;\(&quot;$&quot;#,##0\)"/>
    <numFmt numFmtId="169" formatCode="&quot;$&quot;#,##0.00;[Red]\(&quot;$&quot;#,##0.00\)"/>
    <numFmt numFmtId="170" formatCode="[Blue]#,##0"/>
    <numFmt numFmtId="171" formatCode="[Blue]0.0;\-0.0"/>
    <numFmt numFmtId="172" formatCode="yyyy"/>
    <numFmt numFmtId="173" formatCode="mmm\ yyyy"/>
    <numFmt numFmtId="174" formatCode="0.0000%"/>
    <numFmt numFmtId="175" formatCode="#,##0.0"/>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u/>
      <sz val="10"/>
      <color indexed="12"/>
      <name val="Arial"/>
      <family val="2"/>
    </font>
    <font>
      <sz val="10"/>
      <color indexed="8"/>
      <name val="Arial"/>
      <family val="2"/>
    </font>
    <font>
      <b/>
      <sz val="8"/>
      <name val="Helv"/>
    </font>
    <font>
      <sz val="12"/>
      <name val="Courier"/>
      <family val="3"/>
    </font>
    <font>
      <sz val="12"/>
      <color indexed="24"/>
      <name val="Arial"/>
      <family val="2"/>
    </font>
    <font>
      <sz val="10"/>
      <name val="Helv"/>
    </font>
    <font>
      <sz val="8.5"/>
      <name val="LinePrinter"/>
    </font>
    <font>
      <sz val="8"/>
      <name val="Helv"/>
    </font>
    <font>
      <b/>
      <sz val="8.5"/>
      <name val="LinePrinter"/>
    </font>
    <font>
      <sz val="18"/>
      <color indexed="24"/>
      <name val="Arial"/>
      <family val="2"/>
    </font>
    <font>
      <sz val="8"/>
      <color indexed="24"/>
      <name val="Arial"/>
      <family val="2"/>
    </font>
    <font>
      <i/>
      <sz val="10"/>
      <name val="Arial"/>
      <family val="2"/>
    </font>
    <font>
      <sz val="10"/>
      <color indexed="12"/>
      <name val="Arial"/>
      <family val="2"/>
    </font>
    <font>
      <b/>
      <sz val="20"/>
      <color indexed="9"/>
      <name val="Arial"/>
      <family val="2"/>
    </font>
    <font>
      <b/>
      <sz val="11"/>
      <color indexed="9"/>
      <name val="Arial"/>
      <family val="2"/>
    </font>
    <font>
      <b/>
      <i/>
      <sz val="11"/>
      <color indexed="9"/>
      <name val="Arial"/>
      <family val="2"/>
    </font>
    <font>
      <b/>
      <i/>
      <u/>
      <sz val="11"/>
      <color indexed="9"/>
      <name val="Arial"/>
      <family val="2"/>
    </font>
    <font>
      <b/>
      <sz val="10"/>
      <color indexed="9"/>
      <name val="Arial"/>
      <family val="2"/>
    </font>
    <font>
      <sz val="10"/>
      <color indexed="9"/>
      <name val="Arial"/>
      <family val="2"/>
    </font>
    <font>
      <sz val="11"/>
      <color indexed="9"/>
      <name val="Arial"/>
      <family val="2"/>
    </font>
    <font>
      <sz val="11"/>
      <name val="Arial"/>
      <family val="2"/>
    </font>
    <font>
      <b/>
      <sz val="10"/>
      <color indexed="12"/>
      <name val="Arial"/>
      <family val="2"/>
    </font>
    <font>
      <u/>
      <sz val="10"/>
      <color indexed="9"/>
      <name val="Arial"/>
      <family val="2"/>
    </font>
    <font>
      <b/>
      <sz val="8"/>
      <name val="Arial"/>
      <family val="2"/>
    </font>
    <font>
      <sz val="8"/>
      <color theme="1"/>
      <name val="Arial"/>
      <family val="2"/>
    </font>
    <font>
      <b/>
      <sz val="8"/>
      <color indexed="9"/>
      <name val="Arial"/>
      <family val="2"/>
    </font>
    <font>
      <sz val="8"/>
      <color indexed="9"/>
      <name val="Arial"/>
      <family val="2"/>
    </font>
    <font>
      <sz val="8"/>
      <color rgb="FF333333"/>
      <name val="Arial"/>
      <family val="2"/>
    </font>
    <font>
      <sz val="8"/>
      <color rgb="FF666666"/>
      <name val="Arial"/>
      <family val="2"/>
    </font>
    <font>
      <sz val="11"/>
      <color indexed="8"/>
      <name val="Calibri"/>
      <family val="2"/>
      <scheme val="minor"/>
    </font>
    <font>
      <sz val="8"/>
      <color indexed="8"/>
      <name val="Arial"/>
      <family val="2"/>
    </font>
    <font>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u/>
      <sz val="11"/>
      <color theme="10"/>
      <name val="Calibri"/>
      <family val="2"/>
      <scheme val="minor"/>
    </font>
    <font>
      <sz val="8"/>
      <color theme="0" tint="-0.499984740745262"/>
      <name val="Arial"/>
      <family val="2"/>
    </font>
    <font>
      <u/>
      <sz val="8"/>
      <color indexed="12"/>
      <name val="Arial"/>
      <family val="2"/>
    </font>
    <font>
      <b/>
      <sz val="10"/>
      <color theme="1"/>
      <name val="Arial"/>
      <family val="2"/>
    </font>
    <font>
      <sz val="8"/>
      <color theme="1"/>
      <name val="Calibri"/>
      <family val="2"/>
      <scheme val="minor"/>
    </font>
    <font>
      <u/>
      <sz val="11"/>
      <color indexed="12"/>
      <name val="Arial"/>
      <family val="2"/>
    </font>
    <font>
      <b/>
      <sz val="10"/>
      <color rgb="FF1967CC"/>
      <name val="Arial"/>
      <family val="2"/>
    </font>
    <font>
      <sz val="11"/>
      <color rgb="FF000000"/>
      <name val="Calibri"/>
      <family val="2"/>
    </font>
    <font>
      <sz val="11"/>
      <color rgb="FF9C5700"/>
      <name val="Calibri"/>
      <family val="2"/>
      <scheme val="minor"/>
    </font>
    <font>
      <sz val="10"/>
      <color theme="1"/>
      <name val="Lucida Sans"/>
      <family val="2"/>
    </font>
  </fonts>
  <fills count="45">
    <fill>
      <patternFill patternType="none"/>
    </fill>
    <fill>
      <patternFill patternType="gray125"/>
    </fill>
    <fill>
      <patternFill patternType="solid">
        <fgColor indexed="9"/>
        <bgColor indexed="64"/>
      </patternFill>
    </fill>
    <fill>
      <patternFill patternType="solid">
        <fgColor indexed="38"/>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indexed="64"/>
      </patternFill>
    </fill>
    <fill>
      <patternFill patternType="solid">
        <fgColor theme="6"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DCDB"/>
        <bgColor indexed="64"/>
      </patternFill>
    </fill>
  </fills>
  <borders count="18">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s>
  <cellStyleXfs count="90">
    <xf numFmtId="0" fontId="0" fillId="0" borderId="0"/>
    <xf numFmtId="0" fontId="9" fillId="0" borderId="0">
      <protection locked="0"/>
    </xf>
    <xf numFmtId="0" fontId="10" fillId="0" borderId="0" applyNumberFormat="0" applyFont="0" applyFill="0" applyBorder="0" applyProtection="0">
      <alignment horizontal="right"/>
    </xf>
    <xf numFmtId="164" fontId="4" fillId="0" borderId="0" applyFont="0" applyFill="0" applyBorder="0" applyAlignment="0" applyProtection="0"/>
    <xf numFmtId="3" fontId="11" fillId="0" borderId="0" applyFont="0" applyFill="0" applyBorder="0" applyAlignment="0" applyProtection="0"/>
    <xf numFmtId="4" fontId="12" fillId="0" borderId="0" applyFont="0" applyFill="0" applyBorder="0" applyAlignment="0" applyProtection="0"/>
    <xf numFmtId="168" fontId="11" fillId="0" borderId="0" applyFont="0" applyFill="0" applyBorder="0" applyAlignment="0" applyProtection="0"/>
    <xf numFmtId="169" fontId="13" fillId="0" borderId="0" applyFont="0" applyFill="0" applyBorder="0" applyAlignment="0" applyProtection="0"/>
    <xf numFmtId="15" fontId="13" fillId="0" borderId="0" applyFont="0" applyFill="0" applyBorder="0" applyProtection="0">
      <alignment horizontal="right"/>
    </xf>
    <xf numFmtId="2" fontId="11" fillId="0" borderId="0" applyFont="0" applyFill="0" applyBorder="0" applyAlignment="0" applyProtection="0"/>
    <xf numFmtId="170" fontId="14" fillId="0" borderId="0">
      <protection locked="0"/>
    </xf>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7" fillId="0" borderId="0" applyNumberFormat="0" applyFill="0" applyBorder="0" applyAlignment="0" applyProtection="0">
      <alignment vertical="top"/>
      <protection locked="0"/>
    </xf>
    <xf numFmtId="171" fontId="14" fillId="0" borderId="0">
      <protection locked="0"/>
    </xf>
    <xf numFmtId="0" fontId="4" fillId="0" borderId="0"/>
    <xf numFmtId="9" fontId="4" fillId="0" borderId="0" applyFont="0" applyFill="0" applyBorder="0" applyAlignment="0" applyProtection="0"/>
    <xf numFmtId="10" fontId="13" fillId="0" borderId="0" applyFont="0" applyFill="0" applyBorder="0" applyAlignment="0" applyProtection="0"/>
    <xf numFmtId="0" fontId="8" fillId="0" borderId="0">
      <alignment vertical="top"/>
    </xf>
    <xf numFmtId="4" fontId="10" fillId="0" borderId="1" applyNumberFormat="0" applyFont="0" applyFill="0" applyAlignment="0" applyProtection="0"/>
    <xf numFmtId="2" fontId="9" fillId="1" borderId="2" applyNumberFormat="0" applyBorder="0" applyProtection="0">
      <alignment horizontal="left"/>
    </xf>
    <xf numFmtId="4" fontId="10" fillId="0" borderId="3" applyNumberFormat="0" applyFont="0" applyFill="0" applyAlignment="0" applyProtection="0"/>
    <xf numFmtId="172" fontId="13" fillId="0" borderId="0" applyFont="0" applyFill="0" applyBorder="0" applyAlignment="0" applyProtection="0"/>
    <xf numFmtId="0" fontId="3" fillId="13" borderId="0" applyNumberFormat="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39" fillId="0" borderId="0" applyNumberFormat="0" applyFill="0" applyBorder="0" applyAlignment="0" applyProtection="0"/>
    <xf numFmtId="0" fontId="40" fillId="14" borderId="0" applyNumberFormat="0" applyBorder="0" applyAlignment="0" applyProtection="0"/>
    <xf numFmtId="0" fontId="41" fillId="15" borderId="0" applyNumberFormat="0" applyBorder="0" applyAlignment="0" applyProtection="0"/>
    <xf numFmtId="0" fontId="42" fillId="16" borderId="0" applyNumberFormat="0" applyBorder="0" applyAlignment="0" applyProtection="0"/>
    <xf numFmtId="0" fontId="43" fillId="17" borderId="10" applyNumberFormat="0" applyAlignment="0" applyProtection="0"/>
    <xf numFmtId="0" fontId="44" fillId="18" borderId="11" applyNumberFormat="0" applyAlignment="0" applyProtection="0"/>
    <xf numFmtId="0" fontId="45" fillId="18" borderId="10" applyNumberFormat="0" applyAlignment="0" applyProtection="0"/>
    <xf numFmtId="0" fontId="46" fillId="0" borderId="12" applyNumberFormat="0" applyFill="0" applyAlignment="0" applyProtection="0"/>
    <xf numFmtId="0" fontId="47" fillId="19" borderId="1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2" fillId="30" borderId="0" applyNumberFormat="0" applyBorder="0" applyAlignment="0" applyProtection="0"/>
    <xf numFmtId="0" fontId="50" fillId="31" borderId="0" applyNumberFormat="0" applyBorder="0" applyAlignment="0" applyProtection="0"/>
    <xf numFmtId="0" fontId="5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50" fillId="43" borderId="0" applyNumberFormat="0" applyBorder="0" applyAlignment="0" applyProtection="0"/>
    <xf numFmtId="0" fontId="2" fillId="0" borderId="0"/>
    <xf numFmtId="0" fontId="51" fillId="0" borderId="15" applyNumberFormat="0" applyFill="0" applyAlignment="0" applyProtection="0"/>
    <xf numFmtId="0" fontId="52" fillId="0" borderId="16" applyNumberFormat="0" applyFill="0" applyAlignment="0" applyProtection="0"/>
    <xf numFmtId="0" fontId="2" fillId="20" borderId="14" applyNumberFormat="0" applyFont="0" applyAlignment="0" applyProtection="0"/>
    <xf numFmtId="0" fontId="53" fillId="0" borderId="17" applyNumberFormat="0" applyFill="0" applyAlignment="0" applyProtection="0"/>
    <xf numFmtId="0" fontId="2" fillId="13" borderId="0" applyNumberFormat="0" applyBorder="0" applyAlignment="0" applyProtection="0"/>
    <xf numFmtId="0" fontId="54" fillId="0" borderId="0" applyNumberFormat="0" applyFill="0" applyBorder="0" applyAlignment="0" applyProtection="0"/>
    <xf numFmtId="0" fontId="1" fillId="0" borderId="0"/>
    <xf numFmtId="0" fontId="62" fillId="16" borderId="0" applyNumberFormat="0" applyBorder="0" applyAlignment="0" applyProtection="0"/>
    <xf numFmtId="0" fontId="1" fillId="20" borderId="14"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1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63" fillId="0" borderId="0"/>
  </cellStyleXfs>
  <cellXfs count="230">
    <xf numFmtId="0" fontId="0" fillId="0" borderId="0" xfId="0"/>
    <xf numFmtId="0" fontId="0" fillId="0" borderId="0" xfId="0" applyAlignment="1">
      <alignment horizontal="center"/>
    </xf>
    <xf numFmtId="0" fontId="0" fillId="0" borderId="0" xfId="0" applyAlignment="1">
      <alignment horizontal="center" vertical="top" wrapText="1"/>
    </xf>
    <xf numFmtId="1" fontId="0" fillId="0" borderId="0" xfId="0" applyNumberFormat="1" applyAlignment="1">
      <alignment horizontal="center"/>
    </xf>
    <xf numFmtId="2" fontId="0" fillId="0" borderId="0" xfId="0" applyNumberFormat="1" applyAlignment="1">
      <alignment horizontal="center"/>
    </xf>
    <xf numFmtId="1" fontId="0" fillId="0" borderId="0" xfId="0" applyNumberFormat="1"/>
    <xf numFmtId="0" fontId="0" fillId="0" borderId="0" xfId="0" applyAlignment="1">
      <alignment vertical="top" wrapText="1"/>
    </xf>
    <xf numFmtId="0" fontId="5" fillId="0" borderId="0" xfId="0" applyFont="1"/>
    <xf numFmtId="166" fontId="0" fillId="0" borderId="0" xfId="17" applyNumberFormat="1" applyFont="1"/>
    <xf numFmtId="0" fontId="0" fillId="0" borderId="0" xfId="0" applyAlignment="1">
      <alignment vertical="top"/>
    </xf>
    <xf numFmtId="0" fontId="0" fillId="2" borderId="0" xfId="0" applyFill="1"/>
    <xf numFmtId="0" fontId="7" fillId="2" borderId="0" xfId="14" applyFill="1" applyAlignment="1" applyProtection="1"/>
    <xf numFmtId="0" fontId="19" fillId="2" borderId="0" xfId="0" applyFont="1" applyFill="1"/>
    <xf numFmtId="0" fontId="0" fillId="3" borderId="0" xfId="0" applyFill="1"/>
    <xf numFmtId="0" fontId="21" fillId="3" borderId="0" xfId="0" applyFont="1" applyFill="1"/>
    <xf numFmtId="0" fontId="24" fillId="3" borderId="0" xfId="0" applyFont="1" applyFill="1" applyAlignment="1">
      <alignment vertical="center"/>
    </xf>
    <xf numFmtId="0" fontId="25" fillId="3" borderId="0" xfId="0" applyFont="1" applyFill="1" applyAlignment="1">
      <alignment vertical="center"/>
    </xf>
    <xf numFmtId="0" fontId="21" fillId="3" borderId="0" xfId="0" applyFont="1" applyFill="1" applyAlignment="1">
      <alignment vertical="center"/>
    </xf>
    <xf numFmtId="0" fontId="26" fillId="3" borderId="0" xfId="0" applyFont="1" applyFill="1" applyAlignment="1">
      <alignment vertical="center"/>
    </xf>
    <xf numFmtId="0" fontId="26" fillId="3" borderId="0" xfId="0" applyFont="1" applyFill="1" applyAlignment="1">
      <alignment horizontal="center" vertical="center"/>
    </xf>
    <xf numFmtId="0" fontId="0" fillId="0" borderId="0" xfId="0" applyAlignment="1">
      <alignment vertical="center"/>
    </xf>
    <xf numFmtId="165" fontId="0" fillId="0" borderId="0" xfId="0" applyNumberFormat="1" applyAlignment="1">
      <alignment horizontal="center"/>
    </xf>
    <xf numFmtId="0" fontId="18" fillId="0" borderId="0" xfId="0" applyFont="1"/>
    <xf numFmtId="166" fontId="0" fillId="0" borderId="0" xfId="17" applyNumberFormat="1" applyFont="1" applyAlignment="1">
      <alignment horizontal="center"/>
    </xf>
    <xf numFmtId="0" fontId="21" fillId="0" borderId="0" xfId="0" applyFont="1" applyAlignment="1">
      <alignment vertical="center"/>
    </xf>
    <xf numFmtId="2" fontId="0" fillId="0" borderId="0" xfId="0" applyNumberFormat="1"/>
    <xf numFmtId="0" fontId="28" fillId="0" borderId="0" xfId="0" applyFont="1"/>
    <xf numFmtId="0" fontId="28" fillId="2" borderId="0" xfId="0" applyFont="1" applyFill="1"/>
    <xf numFmtId="9" fontId="0" fillId="0" borderId="0" xfId="17" applyFont="1" applyAlignment="1">
      <alignment horizontal="center"/>
    </xf>
    <xf numFmtId="0" fontId="5" fillId="0" borderId="0" xfId="0" applyFont="1" applyAlignment="1">
      <alignment horizontal="center" vertical="top" wrapText="1"/>
    </xf>
    <xf numFmtId="0" fontId="21" fillId="3" borderId="0" xfId="0" applyFont="1" applyFill="1" applyAlignment="1">
      <alignment horizontal="center" vertical="center"/>
    </xf>
    <xf numFmtId="0" fontId="0" fillId="3" borderId="0" xfId="0" applyFill="1" applyAlignment="1">
      <alignment horizontal="center"/>
    </xf>
    <xf numFmtId="0" fontId="5" fillId="0" borderId="0" xfId="0" applyFont="1" applyAlignment="1">
      <alignment horizontal="center"/>
    </xf>
    <xf numFmtId="0" fontId="20" fillId="3" borderId="0" xfId="0" applyFont="1" applyFill="1" applyAlignment="1">
      <alignment vertical="center"/>
    </xf>
    <xf numFmtId="0" fontId="22" fillId="3" borderId="0" xfId="0" applyFont="1" applyFill="1" applyAlignment="1">
      <alignment vertical="top" wrapText="1"/>
    </xf>
    <xf numFmtId="0" fontId="23" fillId="3" borderId="0" xfId="14" applyFont="1" applyFill="1" applyAlignment="1" applyProtection="1"/>
    <xf numFmtId="0" fontId="4" fillId="0" borderId="0" xfId="0" applyFont="1" applyAlignment="1">
      <alignment horizontal="center" vertical="top" wrapText="1"/>
    </xf>
    <xf numFmtId="0" fontId="4" fillId="0" borderId="0" xfId="0" applyFont="1"/>
    <xf numFmtId="0" fontId="6" fillId="0" borderId="0" xfId="0" applyFont="1" applyAlignment="1">
      <alignment vertical="top" wrapText="1"/>
    </xf>
    <xf numFmtId="0" fontId="6" fillId="0" borderId="0" xfId="0" quotePrefix="1" applyFont="1" applyAlignment="1">
      <alignment horizontal="right"/>
    </xf>
    <xf numFmtId="0" fontId="0" fillId="7" borderId="0" xfId="0" applyFill="1"/>
    <xf numFmtId="0" fontId="4" fillId="0" borderId="0" xfId="0" applyFont="1" applyAlignment="1">
      <alignment horizontal="left"/>
    </xf>
    <xf numFmtId="0" fontId="6" fillId="0" borderId="0" xfId="0" applyFont="1"/>
    <xf numFmtId="0" fontId="6" fillId="0" borderId="0" xfId="0" quotePrefix="1" applyFont="1" applyAlignment="1">
      <alignment horizontal="right" vertical="center"/>
    </xf>
    <xf numFmtId="0" fontId="30" fillId="0" borderId="0" xfId="0" applyFont="1"/>
    <xf numFmtId="3" fontId="6" fillId="0" borderId="0" xfId="0" applyNumberFormat="1" applyFont="1" applyAlignment="1">
      <alignment horizontal="center"/>
    </xf>
    <xf numFmtId="166" fontId="6" fillId="0" borderId="0" xfId="17" applyNumberFormat="1" applyFont="1" applyBorder="1" applyAlignment="1">
      <alignment horizontal="center"/>
    </xf>
    <xf numFmtId="0" fontId="0" fillId="12" borderId="0" xfId="0" applyFill="1"/>
    <xf numFmtId="3" fontId="0" fillId="0" borderId="0" xfId="0" applyNumberFormat="1"/>
    <xf numFmtId="0" fontId="6" fillId="0" borderId="0" xfId="0" applyFont="1" applyAlignment="1">
      <alignment horizontal="center"/>
    </xf>
    <xf numFmtId="9" fontId="0" fillId="0" borderId="0" xfId="17" applyFont="1" applyBorder="1"/>
    <xf numFmtId="0" fontId="7" fillId="12" borderId="0" xfId="14" applyFill="1" applyBorder="1" applyAlignment="1" applyProtection="1"/>
    <xf numFmtId="0" fontId="7" fillId="12" borderId="0" xfId="14" applyFill="1" applyAlignment="1" applyProtection="1"/>
    <xf numFmtId="0" fontId="29" fillId="3" borderId="0" xfId="14" applyFont="1" applyFill="1" applyAlignment="1" applyProtection="1">
      <alignment vertical="center"/>
    </xf>
    <xf numFmtId="16" fontId="6" fillId="0" borderId="0" xfId="0" quotePrefix="1" applyNumberFormat="1" applyFont="1"/>
    <xf numFmtId="17" fontId="6" fillId="0" borderId="0" xfId="0" quotePrefix="1" applyNumberFormat="1" applyFont="1"/>
    <xf numFmtId="166" fontId="6" fillId="0" borderId="0" xfId="17" applyNumberFormat="1" applyFont="1"/>
    <xf numFmtId="167" fontId="6" fillId="0" borderId="0" xfId="3" applyNumberFormat="1" applyFont="1"/>
    <xf numFmtId="0" fontId="6" fillId="0" borderId="0" xfId="0" applyFont="1" applyAlignment="1">
      <alignment horizontal="center" vertical="top" wrapText="1"/>
    </xf>
    <xf numFmtId="0" fontId="6" fillId="0" borderId="0" xfId="0" quotePrefix="1" applyFont="1" applyAlignment="1">
      <alignment horizontal="center"/>
    </xf>
    <xf numFmtId="2" fontId="6" fillId="0" borderId="0" xfId="0" applyNumberFormat="1" applyFont="1" applyAlignment="1">
      <alignment horizontal="center"/>
    </xf>
    <xf numFmtId="0" fontId="6" fillId="0" borderId="0" xfId="0" applyFont="1" applyAlignment="1">
      <alignment horizontal="center" vertical="top"/>
    </xf>
    <xf numFmtId="0" fontId="6" fillId="0" borderId="5" xfId="0" applyFont="1" applyBorder="1" applyAlignment="1">
      <alignment horizontal="center" vertical="top" wrapText="1"/>
    </xf>
    <xf numFmtId="1" fontId="6" fillId="0" borderId="0" xfId="0" applyNumberFormat="1" applyFont="1" applyAlignment="1">
      <alignment horizontal="center"/>
    </xf>
    <xf numFmtId="0" fontId="6" fillId="0" borderId="0" xfId="0" applyFont="1" applyAlignment="1">
      <alignment horizontal="center" vertical="center"/>
    </xf>
    <xf numFmtId="2" fontId="6" fillId="0" borderId="0" xfId="0" applyNumberFormat="1" applyFont="1"/>
    <xf numFmtId="1" fontId="6" fillId="0" borderId="0" xfId="0" applyNumberFormat="1" applyFont="1"/>
    <xf numFmtId="0" fontId="6" fillId="0" borderId="0" xfId="0" applyFont="1" applyAlignment="1">
      <alignment horizontal="center" vertical="center" wrapText="1"/>
    </xf>
    <xf numFmtId="0" fontId="6" fillId="0" borderId="0" xfId="0" applyFont="1" applyAlignment="1">
      <alignment vertical="center" wrapText="1"/>
    </xf>
    <xf numFmtId="9" fontId="6" fillId="0" borderId="0" xfId="17" applyFont="1" applyBorder="1" applyAlignment="1">
      <alignment horizontal="center"/>
    </xf>
    <xf numFmtId="166" fontId="6" fillId="0" borderId="0" xfId="17" applyNumberFormat="1" applyFont="1" applyAlignment="1">
      <alignment horizontal="center"/>
    </xf>
    <xf numFmtId="9" fontId="6" fillId="0" borderId="0" xfId="17" applyFont="1" applyAlignment="1">
      <alignment horizontal="center"/>
    </xf>
    <xf numFmtId="0" fontId="6" fillId="0" borderId="0" xfId="0" applyFont="1" applyAlignment="1">
      <alignment vertical="center"/>
    </xf>
    <xf numFmtId="166" fontId="6" fillId="0" borderId="0" xfId="17" applyNumberFormat="1" applyFont="1" applyBorder="1"/>
    <xf numFmtId="0" fontId="6" fillId="0" borderId="0" xfId="0" applyFont="1" applyAlignment="1">
      <alignment horizontal="left" vertical="top" wrapText="1"/>
    </xf>
    <xf numFmtId="0" fontId="30" fillId="0" borderId="0" xfId="0" applyFont="1" applyAlignment="1">
      <alignment horizontal="left"/>
    </xf>
    <xf numFmtId="0" fontId="6" fillId="0" borderId="0" xfId="0" applyFont="1" applyAlignment="1">
      <alignment horizontal="center" wrapText="1"/>
    </xf>
    <xf numFmtId="0" fontId="6" fillId="0" borderId="0" xfId="0" applyFont="1" applyAlignment="1">
      <alignment horizontal="left"/>
    </xf>
    <xf numFmtId="0" fontId="4" fillId="0" borderId="0" xfId="0" applyFont="1" applyAlignment="1">
      <alignment horizontal="center"/>
    </xf>
    <xf numFmtId="0" fontId="6" fillId="0" borderId="0" xfId="0" quotePrefix="1" applyFont="1" applyAlignment="1">
      <alignment horizontal="center" vertical="top" wrapText="1"/>
    </xf>
    <xf numFmtId="0" fontId="21" fillId="3" borderId="0" xfId="16" applyFont="1" applyFill="1" applyAlignment="1">
      <alignment vertical="center"/>
    </xf>
    <xf numFmtId="0" fontId="4" fillId="0" borderId="0" xfId="16"/>
    <xf numFmtId="0" fontId="6" fillId="0" borderId="0" xfId="16" applyFont="1"/>
    <xf numFmtId="0" fontId="6" fillId="0" borderId="0" xfId="16" applyFont="1" applyAlignment="1">
      <alignment vertical="top" wrapText="1"/>
    </xf>
    <xf numFmtId="0" fontId="4" fillId="3" borderId="0" xfId="16" applyFill="1"/>
    <xf numFmtId="165" fontId="6" fillId="0" borderId="0" xfId="16" applyNumberFormat="1" applyFont="1" applyAlignment="1">
      <alignment horizontal="center"/>
    </xf>
    <xf numFmtId="0" fontId="4" fillId="0" borderId="0" xfId="16" applyAlignment="1">
      <alignment horizontal="center" vertical="top" wrapText="1"/>
    </xf>
    <xf numFmtId="0" fontId="7" fillId="0" borderId="0" xfId="14" applyAlignment="1" applyProtection="1"/>
    <xf numFmtId="11" fontId="0" fillId="0" borderId="0" xfId="0" applyNumberFormat="1"/>
    <xf numFmtId="0" fontId="8" fillId="0" borderId="0" xfId="0" applyFont="1"/>
    <xf numFmtId="0" fontId="36" fillId="0" borderId="0" xfId="24" applyFont="1" applyFill="1"/>
    <xf numFmtId="3" fontId="37" fillId="0" borderId="0" xfId="0" applyNumberFormat="1" applyFont="1"/>
    <xf numFmtId="167" fontId="37" fillId="0" borderId="0" xfId="3" applyNumberFormat="1" applyFont="1" applyFill="1"/>
    <xf numFmtId="167" fontId="33" fillId="0" borderId="0" xfId="3" applyNumberFormat="1" applyFont="1" applyFill="1"/>
    <xf numFmtId="0" fontId="33" fillId="0" borderId="0" xfId="0" applyFont="1"/>
    <xf numFmtId="167" fontId="6" fillId="7" borderId="0" xfId="3" applyNumberFormat="1" applyFont="1" applyFill="1" applyBorder="1" applyAlignment="1">
      <alignment horizontal="center"/>
    </xf>
    <xf numFmtId="1" fontId="6" fillId="7" borderId="0" xfId="0" applyNumberFormat="1" applyFont="1" applyFill="1" applyAlignment="1">
      <alignment horizontal="center"/>
    </xf>
    <xf numFmtId="49" fontId="6" fillId="0" borderId="0" xfId="3" applyNumberFormat="1" applyFont="1" applyAlignment="1">
      <alignment horizontal="right"/>
    </xf>
    <xf numFmtId="0" fontId="4" fillId="7" borderId="0" xfId="0" applyFont="1" applyFill="1"/>
    <xf numFmtId="1" fontId="6" fillId="0" borderId="0" xfId="0" applyNumberFormat="1" applyFont="1" applyAlignment="1">
      <alignment horizontal="left"/>
    </xf>
    <xf numFmtId="166" fontId="6" fillId="0" borderId="0" xfId="0" applyNumberFormat="1" applyFont="1"/>
    <xf numFmtId="0" fontId="0" fillId="0" borderId="0" xfId="0" applyAlignment="1">
      <alignment wrapText="1"/>
    </xf>
    <xf numFmtId="3" fontId="0" fillId="0" borderId="0" xfId="0" applyNumberFormat="1" applyAlignment="1">
      <alignment horizontal="center"/>
    </xf>
    <xf numFmtId="0" fontId="21" fillId="3" borderId="0" xfId="0" applyFont="1" applyFill="1" applyAlignment="1">
      <alignment horizontal="left" vertical="center"/>
    </xf>
    <xf numFmtId="0" fontId="0" fillId="0" borderId="0" xfId="0" applyAlignment="1">
      <alignment horizontal="left"/>
    </xf>
    <xf numFmtId="0" fontId="4" fillId="0" borderId="0" xfId="0" applyFont="1" applyAlignment="1">
      <alignment horizontal="center" wrapText="1"/>
    </xf>
    <xf numFmtId="166" fontId="0" fillId="0" borderId="0" xfId="17" applyNumberFormat="1" applyFont="1" applyBorder="1"/>
    <xf numFmtId="0" fontId="34" fillId="0" borderId="0" xfId="0" quotePrefix="1" applyFont="1" applyAlignment="1">
      <alignment horizontal="left" vertical="center"/>
    </xf>
    <xf numFmtId="0" fontId="35" fillId="0" borderId="0" xfId="0" quotePrefix="1" applyFont="1" applyAlignment="1">
      <alignment horizontal="left" vertical="center"/>
    </xf>
    <xf numFmtId="173" fontId="6" fillId="0" borderId="0" xfId="0" applyNumberFormat="1" applyFont="1" applyAlignment="1">
      <alignment horizontal="center"/>
    </xf>
    <xf numFmtId="0" fontId="6" fillId="6" borderId="0" xfId="0" applyFont="1" applyFill="1"/>
    <xf numFmtId="0" fontId="6" fillId="0" borderId="0" xfId="0" quotePrefix="1" applyFont="1"/>
    <xf numFmtId="0" fontId="4" fillId="0" borderId="0" xfId="0" quotePrefix="1" applyFont="1"/>
    <xf numFmtId="166" fontId="6" fillId="0" borderId="0" xfId="0" applyNumberFormat="1" applyFont="1" applyAlignment="1">
      <alignment horizontal="center"/>
    </xf>
    <xf numFmtId="166" fontId="0" fillId="0" borderId="0" xfId="0" applyNumberFormat="1"/>
    <xf numFmtId="165" fontId="0" fillId="0" borderId="0" xfId="0" applyNumberFormat="1"/>
    <xf numFmtId="0" fontId="0" fillId="7" borderId="0" xfId="0" applyFill="1" applyAlignment="1">
      <alignment horizontal="center"/>
    </xf>
    <xf numFmtId="0" fontId="6" fillId="7" borderId="0" xfId="0" applyFont="1" applyFill="1"/>
    <xf numFmtId="167" fontId="0" fillId="7" borderId="0" xfId="0" applyNumberFormat="1" applyFill="1"/>
    <xf numFmtId="1" fontId="0" fillId="7" borderId="0" xfId="0" applyNumberFormat="1" applyFill="1"/>
    <xf numFmtId="0" fontId="6" fillId="0" borderId="0" xfId="0" applyFont="1" applyAlignment="1">
      <alignment horizontal="left" wrapText="1"/>
    </xf>
    <xf numFmtId="0" fontId="30" fillId="0" borderId="0" xfId="0" applyFont="1" applyAlignment="1">
      <alignment horizontal="left" vertical="center" wrapText="1"/>
    </xf>
    <xf numFmtId="0" fontId="6" fillId="0" borderId="4" xfId="0" applyFont="1" applyBorder="1" applyAlignment="1">
      <alignment horizontal="center" vertical="top" wrapText="1"/>
    </xf>
    <xf numFmtId="0" fontId="24" fillId="3" borderId="0" xfId="0" applyFont="1" applyFill="1" applyAlignment="1">
      <alignment horizontal="left" vertical="center"/>
    </xf>
    <xf numFmtId="0" fontId="4" fillId="0" borderId="0" xfId="0" applyFont="1" applyAlignment="1">
      <alignment horizontal="left" wrapText="1"/>
    </xf>
    <xf numFmtId="0" fontId="6" fillId="0" borderId="0" xfId="0" applyFont="1" applyAlignment="1">
      <alignment horizontal="left" vertical="center"/>
    </xf>
    <xf numFmtId="165" fontId="6" fillId="0" borderId="0" xfId="0" applyNumberFormat="1" applyFont="1" applyAlignment="1">
      <alignment horizontal="center" vertical="center"/>
    </xf>
    <xf numFmtId="165" fontId="6" fillId="0" borderId="0" xfId="0" applyNumberFormat="1" applyFont="1" applyAlignment="1">
      <alignment horizontal="center" vertical="center" wrapText="1"/>
    </xf>
    <xf numFmtId="0" fontId="6" fillId="0" borderId="8" xfId="0" applyFont="1" applyBorder="1" applyAlignment="1">
      <alignment horizontal="center" vertical="top" wrapText="1"/>
    </xf>
    <xf numFmtId="10" fontId="55" fillId="0" borderId="0" xfId="17" applyNumberFormat="1" applyFont="1" applyAlignment="1">
      <alignment horizontal="center"/>
    </xf>
    <xf numFmtId="0" fontId="2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wrapText="1"/>
    </xf>
    <xf numFmtId="0" fontId="30" fillId="0" borderId="0" xfId="0" applyFont="1" applyAlignment="1">
      <alignment vertical="center"/>
    </xf>
    <xf numFmtId="0" fontId="33" fillId="0" borderId="0" xfId="0" applyFont="1" applyAlignment="1">
      <alignment vertical="center"/>
    </xf>
    <xf numFmtId="0" fontId="32" fillId="0" borderId="0" xfId="0" applyFont="1" applyAlignment="1">
      <alignment vertical="center"/>
    </xf>
    <xf numFmtId="0" fontId="30" fillId="0" borderId="0" xfId="14" applyFont="1" applyFill="1" applyBorder="1" applyAlignment="1" applyProtection="1">
      <alignment vertical="center"/>
    </xf>
    <xf numFmtId="0" fontId="56" fillId="0" borderId="0" xfId="14" applyFont="1" applyFill="1" applyBorder="1" applyAlignment="1" applyProtection="1">
      <alignment vertical="center"/>
    </xf>
    <xf numFmtId="166" fontId="6" fillId="0" borderId="0" xfId="17" applyNumberFormat="1" applyFont="1" applyFill="1" applyBorder="1"/>
    <xf numFmtId="0" fontId="6" fillId="0" borderId="0" xfId="16" applyFont="1" applyAlignment="1">
      <alignment horizontal="center" vertical="top" wrapText="1"/>
    </xf>
    <xf numFmtId="0" fontId="6" fillId="0" borderId="0" xfId="16" applyFont="1" applyAlignment="1">
      <alignment horizontal="center" vertical="top"/>
    </xf>
    <xf numFmtId="0" fontId="6" fillId="8" borderId="0" xfId="0" applyFont="1" applyFill="1" applyAlignment="1">
      <alignment horizontal="center"/>
    </xf>
    <xf numFmtId="1" fontId="6" fillId="0" borderId="0" xfId="0" applyNumberFormat="1" applyFont="1" applyAlignment="1">
      <alignment horizontal="center" vertical="center" wrapText="1"/>
    </xf>
    <xf numFmtId="1" fontId="6" fillId="0" borderId="0" xfId="0" applyNumberFormat="1" applyFont="1" applyAlignment="1">
      <alignment horizontal="center" vertical="center"/>
    </xf>
    <xf numFmtId="1" fontId="0" fillId="0" borderId="0" xfId="17" applyNumberFormat="1" applyFont="1" applyFill="1" applyBorder="1" applyAlignment="1">
      <alignment horizontal="center"/>
    </xf>
    <xf numFmtId="0" fontId="31" fillId="0" borderId="0" xfId="0" applyFont="1" applyAlignment="1">
      <alignment horizontal="center"/>
    </xf>
    <xf numFmtId="165" fontId="31" fillId="0" borderId="0" xfId="0" applyNumberFormat="1" applyFont="1" applyAlignment="1">
      <alignment horizontal="center"/>
    </xf>
    <xf numFmtId="166" fontId="31" fillId="0" borderId="0" xfId="17" applyNumberFormat="1" applyFont="1" applyFill="1" applyBorder="1" applyAlignment="1">
      <alignment horizontal="center"/>
    </xf>
    <xf numFmtId="0" fontId="31" fillId="0" borderId="0" xfId="0" applyFont="1" applyAlignment="1">
      <alignment horizontal="center" vertical="center" wrapText="1"/>
    </xf>
    <xf numFmtId="2" fontId="6" fillId="0" borderId="0" xfId="0" applyNumberFormat="1" applyFont="1" applyAlignment="1">
      <alignment horizontal="center" vertical="center" wrapText="1"/>
    </xf>
    <xf numFmtId="0" fontId="0" fillId="0" borderId="0" xfId="0" applyAlignment="1">
      <alignment horizontal="center" wrapText="1"/>
    </xf>
    <xf numFmtId="9" fontId="0" fillId="0" borderId="0" xfId="17" applyFont="1" applyFill="1" applyBorder="1" applyAlignment="1">
      <alignment horizontal="center"/>
    </xf>
    <xf numFmtId="0" fontId="26" fillId="3" borderId="0" xfId="0" applyFont="1" applyFill="1" applyAlignment="1">
      <alignment horizontal="left" vertical="center"/>
    </xf>
    <xf numFmtId="0" fontId="21" fillId="0" borderId="0" xfId="0" applyFont="1" applyAlignment="1">
      <alignment horizontal="center" vertical="center"/>
    </xf>
    <xf numFmtId="166" fontId="4" fillId="0" borderId="0" xfId="17" applyNumberFormat="1" applyFont="1"/>
    <xf numFmtId="0" fontId="6" fillId="0" borderId="0" xfId="0" applyFont="1" applyAlignment="1">
      <alignment vertical="top"/>
    </xf>
    <xf numFmtId="1" fontId="0" fillId="0" borderId="0" xfId="0" applyNumberFormat="1" applyAlignment="1">
      <alignment vertical="center"/>
    </xf>
    <xf numFmtId="0" fontId="6" fillId="6" borderId="0" xfId="0" applyFont="1" applyFill="1" applyAlignment="1">
      <alignment vertical="center"/>
    </xf>
    <xf numFmtId="0" fontId="25" fillId="3" borderId="0" xfId="0" applyFont="1" applyFill="1"/>
    <xf numFmtId="10" fontId="0" fillId="0" borderId="0" xfId="17" applyNumberFormat="1" applyFont="1" applyBorder="1"/>
    <xf numFmtId="174" fontId="0" fillId="0" borderId="0" xfId="17" applyNumberFormat="1" applyFont="1" applyBorder="1"/>
    <xf numFmtId="167" fontId="0" fillId="0" borderId="0" xfId="3" applyNumberFormat="1" applyFont="1" applyFill="1" applyBorder="1"/>
    <xf numFmtId="0" fontId="57" fillId="0" borderId="0" xfId="0" applyFont="1"/>
    <xf numFmtId="167" fontId="0" fillId="0" borderId="0" xfId="3" applyNumberFormat="1" applyFont="1" applyFill="1" applyBorder="1" applyAlignment="1"/>
    <xf numFmtId="167" fontId="0" fillId="0" borderId="0" xfId="3" applyNumberFormat="1" applyFont="1" applyFill="1" applyBorder="1" applyAlignment="1">
      <alignment horizontal="center"/>
    </xf>
    <xf numFmtId="1" fontId="0" fillId="0" borderId="0" xfId="17" applyNumberFormat="1" applyFont="1"/>
    <xf numFmtId="0" fontId="4" fillId="0" borderId="0" xfId="0" applyFont="1" applyAlignment="1">
      <alignment horizontal="left" vertical="top" wrapText="1"/>
    </xf>
    <xf numFmtId="3" fontId="0" fillId="0" borderId="0" xfId="0" applyNumberFormat="1" applyAlignment="1">
      <alignment horizontal="center" vertical="top"/>
    </xf>
    <xf numFmtId="167" fontId="6" fillId="0" borderId="0" xfId="0" applyNumberFormat="1" applyFont="1"/>
    <xf numFmtId="0" fontId="31" fillId="26" borderId="0" xfId="43" applyFont="1"/>
    <xf numFmtId="1" fontId="31" fillId="26" borderId="0" xfId="43" applyNumberFormat="1" applyFont="1"/>
    <xf numFmtId="165" fontId="6" fillId="0" borderId="0" xfId="0" applyNumberFormat="1" applyFont="1"/>
    <xf numFmtId="0" fontId="6" fillId="0" borderId="0" xfId="0" quotePrefix="1" applyFont="1" applyAlignment="1">
      <alignment horizontal="left" vertical="center" wrapText="1"/>
    </xf>
    <xf numFmtId="0" fontId="6" fillId="0" borderId="0" xfId="0" quotePrefix="1" applyFont="1" applyAlignment="1">
      <alignment horizontal="center" vertical="center" wrapText="1"/>
    </xf>
    <xf numFmtId="0" fontId="6" fillId="0" borderId="0" xfId="0" quotePrefix="1" applyFont="1" applyAlignment="1">
      <alignment horizontal="center" vertical="center"/>
    </xf>
    <xf numFmtId="0" fontId="6" fillId="0" borderId="0" xfId="0" quotePrefix="1" applyFont="1" applyAlignment="1">
      <alignment horizontal="left" vertical="center"/>
    </xf>
    <xf numFmtId="3" fontId="6" fillId="0" borderId="0" xfId="0" applyNumberFormat="1" applyFont="1" applyAlignment="1">
      <alignment horizontal="center" vertical="center"/>
    </xf>
    <xf numFmtId="0" fontId="59" fillId="3" borderId="0" xfId="14" applyFont="1" applyFill="1" applyAlignment="1" applyProtection="1">
      <alignment vertical="center"/>
    </xf>
    <xf numFmtId="0" fontId="27" fillId="0" borderId="0" xfId="0" applyFont="1"/>
    <xf numFmtId="0" fontId="27" fillId="3" borderId="0" xfId="0" applyFont="1" applyFill="1"/>
    <xf numFmtId="3" fontId="6" fillId="0" borderId="0" xfId="0" applyNumberFormat="1" applyFont="1"/>
    <xf numFmtId="166" fontId="6" fillId="0" borderId="0" xfId="17" applyNumberFormat="1" applyFont="1" applyAlignment="1">
      <alignment horizontal="right"/>
    </xf>
    <xf numFmtId="0" fontId="60" fillId="0" borderId="0" xfId="16" applyFont="1"/>
    <xf numFmtId="165" fontId="6" fillId="0" borderId="0" xfId="0" applyNumberFormat="1" applyFont="1" applyAlignment="1">
      <alignment horizontal="right"/>
    </xf>
    <xf numFmtId="0" fontId="6" fillId="0" borderId="0" xfId="0" applyFont="1" applyAlignment="1">
      <alignment horizontal="right"/>
    </xf>
    <xf numFmtId="0" fontId="6" fillId="44" borderId="0" xfId="0" applyFont="1" applyFill="1"/>
    <xf numFmtId="1" fontId="6" fillId="44" borderId="0" xfId="0" applyNumberFormat="1" applyFont="1" applyFill="1"/>
    <xf numFmtId="2" fontId="6" fillId="44" borderId="0" xfId="0" applyNumberFormat="1" applyFont="1" applyFill="1" applyAlignment="1">
      <alignment horizontal="center"/>
    </xf>
    <xf numFmtId="0" fontId="6" fillId="44" borderId="0" xfId="0" applyFont="1" applyFill="1" applyAlignment="1">
      <alignment horizontal="left"/>
    </xf>
    <xf numFmtId="1" fontId="0" fillId="5" borderId="0" xfId="0" applyNumberFormat="1" applyFill="1"/>
    <xf numFmtId="0" fontId="6" fillId="5" borderId="0" xfId="0" applyFont="1" applyFill="1"/>
    <xf numFmtId="0" fontId="6" fillId="44" borderId="0" xfId="0" applyFont="1" applyFill="1" applyAlignment="1">
      <alignment horizontal="left" vertical="center"/>
    </xf>
    <xf numFmtId="0" fontId="25" fillId="3" borderId="0" xfId="0" applyFont="1" applyFill="1" applyAlignment="1">
      <alignment horizontal="center"/>
    </xf>
    <xf numFmtId="0" fontId="61" fillId="0" borderId="0" xfId="0" applyFont="1"/>
    <xf numFmtId="9" fontId="0" fillId="0" borderId="0" xfId="17" applyFont="1"/>
    <xf numFmtId="9" fontId="0" fillId="0" borderId="0" xfId="17" applyFont="1" applyAlignment="1">
      <alignment vertical="center"/>
    </xf>
    <xf numFmtId="3" fontId="6" fillId="0" borderId="0" xfId="0" applyNumberFormat="1" applyFont="1" applyAlignment="1">
      <alignment horizontal="right"/>
    </xf>
    <xf numFmtId="175" fontId="0" fillId="0" borderId="0" xfId="0" applyNumberFormat="1" applyAlignment="1">
      <alignment horizontal="center"/>
    </xf>
    <xf numFmtId="3" fontId="6" fillId="44" borderId="0" xfId="0" applyNumberFormat="1" applyFont="1" applyFill="1"/>
    <xf numFmtId="3" fontId="6" fillId="44" borderId="0" xfId="0" applyNumberFormat="1" applyFont="1" applyFill="1" applyAlignment="1">
      <alignment horizontal="center"/>
    </xf>
    <xf numFmtId="3" fontId="31" fillId="26" borderId="0" xfId="43" applyNumberFormat="1" applyFont="1"/>
    <xf numFmtId="3" fontId="58" fillId="26" borderId="0" xfId="43" applyNumberFormat="1" applyFont="1"/>
    <xf numFmtId="3" fontId="6" fillId="8" borderId="0" xfId="0" applyNumberFormat="1" applyFont="1" applyFill="1" applyAlignment="1">
      <alignment horizontal="center"/>
    </xf>
    <xf numFmtId="3" fontId="31" fillId="0" borderId="0" xfId="0" applyNumberFormat="1" applyFont="1" applyAlignment="1">
      <alignment horizontal="center"/>
    </xf>
    <xf numFmtId="3" fontId="31" fillId="0" borderId="0" xfId="17" applyNumberFormat="1" applyFont="1" applyFill="1" applyBorder="1" applyAlignment="1">
      <alignment horizontal="center"/>
    </xf>
    <xf numFmtId="4" fontId="6" fillId="0" borderId="0" xfId="0" applyNumberFormat="1" applyFont="1"/>
    <xf numFmtId="0" fontId="7" fillId="3" borderId="0" xfId="14" applyFill="1" applyAlignment="1" applyProtection="1">
      <alignment vertical="center"/>
    </xf>
    <xf numFmtId="0" fontId="27" fillId="0" borderId="0" xfId="0" applyFont="1" applyAlignment="1">
      <alignment horizontal="center" vertical="center"/>
    </xf>
    <xf numFmtId="0" fontId="0" fillId="0" borderId="0" xfId="0" applyAlignment="1">
      <alignment horizontal="center" vertical="center"/>
    </xf>
    <xf numFmtId="0" fontId="0" fillId="0" borderId="0" xfId="0"/>
    <xf numFmtId="0" fontId="29" fillId="3" borderId="0" xfId="14" applyFont="1" applyFill="1" applyBorder="1" applyAlignment="1" applyProtection="1">
      <alignment horizontal="left" vertical="center"/>
    </xf>
    <xf numFmtId="0" fontId="29" fillId="3" borderId="0" xfId="14" applyFont="1" applyFill="1" applyAlignment="1" applyProtection="1">
      <alignment vertical="center"/>
    </xf>
    <xf numFmtId="0" fontId="29" fillId="3" borderId="0" xfId="14" applyFont="1" applyFill="1" applyBorder="1" applyAlignment="1" applyProtection="1">
      <alignment vertical="center"/>
    </xf>
    <xf numFmtId="0" fontId="7" fillId="3" borderId="0" xfId="14" applyFill="1" applyBorder="1" applyAlignment="1" applyProtection="1">
      <alignment vertical="center"/>
    </xf>
    <xf numFmtId="0" fontId="21" fillId="3" borderId="0" xfId="0" applyFont="1" applyFill="1" applyAlignment="1">
      <alignment horizontal="center" vertical="center"/>
    </xf>
    <xf numFmtId="0" fontId="6" fillId="0" borderId="0" xfId="0" applyFont="1" applyAlignment="1">
      <alignment horizontal="center"/>
    </xf>
    <xf numFmtId="0" fontId="29" fillId="3" borderId="0" xfId="14" applyFont="1" applyFill="1" applyAlignment="1" applyProtection="1">
      <alignment horizontal="center" vertical="center"/>
    </xf>
    <xf numFmtId="0" fontId="29" fillId="3" borderId="0" xfId="14" applyFont="1" applyFill="1" applyBorder="1" applyAlignment="1" applyProtection="1">
      <alignment horizontal="center" vertical="center"/>
    </xf>
    <xf numFmtId="0" fontId="0" fillId="10" borderId="0" xfId="0" quotePrefix="1" applyFill="1" applyAlignment="1">
      <alignment horizontal="center"/>
    </xf>
    <xf numFmtId="0" fontId="0" fillId="11" borderId="0" xfId="0" applyFill="1" applyAlignment="1">
      <alignment horizontal="center"/>
    </xf>
    <xf numFmtId="0" fontId="0" fillId="9" borderId="0" xfId="0" applyFill="1" applyAlignment="1">
      <alignment horizontal="center"/>
    </xf>
    <xf numFmtId="0" fontId="4" fillId="10" borderId="2" xfId="0" applyFont="1" applyFill="1" applyBorder="1" applyAlignment="1">
      <alignment horizontal="center"/>
    </xf>
    <xf numFmtId="0" fontId="0" fillId="10" borderId="6" xfId="0" quotePrefix="1" applyFill="1" applyBorder="1" applyAlignment="1">
      <alignment horizontal="center"/>
    </xf>
    <xf numFmtId="0" fontId="0" fillId="10" borderId="7" xfId="0" quotePrefix="1" applyFill="1" applyBorder="1" applyAlignment="1">
      <alignment horizontal="center"/>
    </xf>
    <xf numFmtId="0" fontId="4" fillId="4" borderId="2" xfId="0" applyFont="1"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31" fillId="0" borderId="0" xfId="0" applyFont="1" applyAlignment="1">
      <alignment horizontal="center" vertical="center" wrapText="1"/>
    </xf>
  </cellXfs>
  <cellStyles count="90">
    <cellStyle name="20% - Accent1" xfId="39" builtinId="30" customBuiltin="1"/>
    <cellStyle name="20% - Accent1 2" xfId="71" xr:uid="{D0237BB7-DBFE-4918-93AF-D60FC5B9E5FB}"/>
    <cellStyle name="20% - Accent2" xfId="43" builtinId="34" customBuiltin="1"/>
    <cellStyle name="20% - Accent2 2" xfId="74" xr:uid="{F2782AC0-48C7-4E4F-95C9-8D5B1F76E49A}"/>
    <cellStyle name="20% - Accent3" xfId="24" builtinId="38"/>
    <cellStyle name="20% - Accent3 2" xfId="66" xr:uid="{00000000-0005-0000-0000-000003000000}"/>
    <cellStyle name="20% - Accent3 3" xfId="77" xr:uid="{54C30200-F6D6-42A6-891A-33752CAA7582}"/>
    <cellStyle name="20% - Accent4" xfId="50" builtinId="42" customBuiltin="1"/>
    <cellStyle name="20% - Accent4 2" xfId="80" xr:uid="{A69A22EE-3B5E-431F-A40A-DA41528ADF02}"/>
    <cellStyle name="20% - Accent5" xfId="54" builtinId="46" customBuiltin="1"/>
    <cellStyle name="20% - Accent5 2" xfId="83" xr:uid="{7904DEFD-A45B-465F-AB34-8A589E1A13FF}"/>
    <cellStyle name="20% - Accent6" xfId="58" builtinId="50" customBuiltin="1"/>
    <cellStyle name="20% - Accent6 2" xfId="86" xr:uid="{56CD8F90-CBF8-4D0B-BCBF-1503EA3E8DC7}"/>
    <cellStyle name="40% - Accent1" xfId="40" builtinId="31" customBuiltin="1"/>
    <cellStyle name="40% - Accent1 2" xfId="72" xr:uid="{C7B1A748-CF75-40BE-AAD6-1AB5A80C4249}"/>
    <cellStyle name="40% - Accent2" xfId="44" builtinId="35" customBuiltin="1"/>
    <cellStyle name="40% - Accent2 2" xfId="75" xr:uid="{F12F49DA-DFC7-495C-8D5F-828AA8A1B9BF}"/>
    <cellStyle name="40% - Accent3" xfId="47" builtinId="39" customBuiltin="1"/>
    <cellStyle name="40% - Accent3 2" xfId="78" xr:uid="{F9DC7CFF-9205-41B5-9E71-8BB0D7F2A937}"/>
    <cellStyle name="40% - Accent4" xfId="51" builtinId="43" customBuiltin="1"/>
    <cellStyle name="40% - Accent4 2" xfId="81" xr:uid="{9B4595C0-0352-4CBD-949F-026416F6E941}"/>
    <cellStyle name="40% - Accent5" xfId="55" builtinId="47" customBuiltin="1"/>
    <cellStyle name="40% - Accent5 2" xfId="84" xr:uid="{0BBDA87D-3D09-49A9-BF18-E99104D46C89}"/>
    <cellStyle name="40% - Accent6" xfId="59" builtinId="51" customBuiltin="1"/>
    <cellStyle name="40% - Accent6 2" xfId="87" xr:uid="{FD689BCB-FA5C-41E4-8376-28D4F46D56CE}"/>
    <cellStyle name="60% - Accent1" xfId="41" builtinId="32" customBuiltin="1"/>
    <cellStyle name="60% - Accent1 2" xfId="73" xr:uid="{ECB2EBC5-DEB5-4C0E-ACE9-0B85ADCCBE8F}"/>
    <cellStyle name="60% - Accent2" xfId="45" builtinId="36" customBuiltin="1"/>
    <cellStyle name="60% - Accent2 2" xfId="76" xr:uid="{FE16BA17-C6BA-4EC6-8B93-3FBF4EFFF393}"/>
    <cellStyle name="60% - Accent3" xfId="48" builtinId="40" customBuiltin="1"/>
    <cellStyle name="60% - Accent3 2" xfId="79" xr:uid="{BC6C3BDF-2E06-4972-AAA9-2DF25AE9AC10}"/>
    <cellStyle name="60% - Accent4" xfId="52" builtinId="44" customBuiltin="1"/>
    <cellStyle name="60% - Accent4 2" xfId="82" xr:uid="{D2E27AF5-7C9A-490B-B150-7869E0C78227}"/>
    <cellStyle name="60% - Accent5" xfId="56" builtinId="48" customBuiltin="1"/>
    <cellStyle name="60% - Accent5 2" xfId="85" xr:uid="{BF8D8857-73FF-45F8-ADEF-26276AF4317E}"/>
    <cellStyle name="60% - Accent6" xfId="60" builtinId="52" customBuiltin="1"/>
    <cellStyle name="60% - Accent6 2" xfId="88" xr:uid="{CBF37514-1325-4BFF-8C6A-01B2E0C11AD2}"/>
    <cellStyle name="Accent1" xfId="38" builtinId="29" customBuiltin="1"/>
    <cellStyle name="Accent2" xfId="42" builtinId="33" customBuiltin="1"/>
    <cellStyle name="Accent3" xfId="46" builtinId="37" customBuiltin="1"/>
    <cellStyle name="Accent4" xfId="49" builtinId="41" customBuiltin="1"/>
    <cellStyle name="Accent5" xfId="53" builtinId="45" customBuiltin="1"/>
    <cellStyle name="Accent6" xfId="57" builtinId="49" customBuiltin="1"/>
    <cellStyle name="Bad" xfId="29" builtinId="27" customBuiltin="1"/>
    <cellStyle name="Calculation" xfId="33" builtinId="22" customBuiltin="1"/>
    <cellStyle name="Changed" xfId="1" xr:uid="{00000000-0005-0000-0000-00001B000000}"/>
    <cellStyle name="Check Cell" xfId="35" builtinId="23" customBuiltin="1"/>
    <cellStyle name="ColHeading" xfId="2" xr:uid="{00000000-0005-0000-0000-00001D000000}"/>
    <cellStyle name="Comma" xfId="3" builtinId="3"/>
    <cellStyle name="Comma0" xfId="4" xr:uid="{00000000-0005-0000-0000-00001F000000}"/>
    <cellStyle name="Comma2" xfId="5" xr:uid="{00000000-0005-0000-0000-000020000000}"/>
    <cellStyle name="Currency0" xfId="6" xr:uid="{00000000-0005-0000-0000-000021000000}"/>
    <cellStyle name="Currency2" xfId="7" xr:uid="{00000000-0005-0000-0000-000022000000}"/>
    <cellStyle name="Date" xfId="8" xr:uid="{00000000-0005-0000-0000-000023000000}"/>
    <cellStyle name="Explanatory Text" xfId="37" builtinId="53" customBuiltin="1"/>
    <cellStyle name="Fixed" xfId="9" xr:uid="{00000000-0005-0000-0000-000025000000}"/>
    <cellStyle name="Good" xfId="28" builtinId="26" customBuiltin="1"/>
    <cellStyle name="Guesses" xfId="10" xr:uid="{00000000-0005-0000-0000-000027000000}"/>
    <cellStyle name="Heading" xfId="11" xr:uid="{00000000-0005-0000-0000-000028000000}"/>
    <cellStyle name="Heading 1" xfId="12" builtinId="16" customBuiltin="1"/>
    <cellStyle name="Heading 1 2" xfId="62" xr:uid="{00000000-0005-0000-0000-00002A000000}"/>
    <cellStyle name="Heading 2" xfId="13" builtinId="17" customBuiltin="1"/>
    <cellStyle name="Heading 2 2" xfId="63" xr:uid="{00000000-0005-0000-0000-00002C000000}"/>
    <cellStyle name="Heading 3" xfId="26" builtinId="18" customBuiltin="1"/>
    <cellStyle name="Heading 4" xfId="27" builtinId="19" customBuiltin="1"/>
    <cellStyle name="Hyperlink" xfId="14" builtinId="8"/>
    <cellStyle name="Hyperlink 2" xfId="67" xr:uid="{00000000-0005-0000-0000-000030000000}"/>
    <cellStyle name="Input" xfId="31" builtinId="20" customBuiltin="1"/>
    <cellStyle name="Linked Cell" xfId="34" builtinId="24" customBuiltin="1"/>
    <cellStyle name="N+(X)" xfId="15" xr:uid="{00000000-0005-0000-0000-000033000000}"/>
    <cellStyle name="Neutral" xfId="30" builtinId="28" customBuiltin="1"/>
    <cellStyle name="Neutral 2" xfId="69" xr:uid="{C6BDC024-94A4-4AB9-9FA8-0729C0B9C800}"/>
    <cellStyle name="Normal" xfId="0" builtinId="0"/>
    <cellStyle name="Normal 2" xfId="16" xr:uid="{00000000-0005-0000-0000-000036000000}"/>
    <cellStyle name="Normal 2 2" xfId="89" xr:uid="{6FF41981-2FFE-480D-933D-54951F739A79}"/>
    <cellStyle name="Normal 3" xfId="61" xr:uid="{00000000-0005-0000-0000-000037000000}"/>
    <cellStyle name="Normal 4" xfId="68" xr:uid="{CD8ACBD3-0B8E-433D-8B21-1B8F23A0901F}"/>
    <cellStyle name="Note 2" xfId="64" xr:uid="{00000000-0005-0000-0000-000038000000}"/>
    <cellStyle name="Note 3" xfId="70" xr:uid="{9385F08C-B1AE-414A-97F0-7B51F6052521}"/>
    <cellStyle name="Output" xfId="32" builtinId="21" customBuiltin="1"/>
    <cellStyle name="Percent" xfId="17" builtinId="5"/>
    <cellStyle name="Percent2" xfId="18" xr:uid="{00000000-0005-0000-0000-00003B000000}"/>
    <cellStyle name="Style 1" xfId="19" xr:uid="{00000000-0005-0000-0000-00003C000000}"/>
    <cellStyle name="Sub Total" xfId="20" xr:uid="{00000000-0005-0000-0000-00003D000000}"/>
    <cellStyle name="Table Heading" xfId="21" xr:uid="{00000000-0005-0000-0000-00003E000000}"/>
    <cellStyle name="Title" xfId="25" builtinId="15" customBuiltin="1"/>
    <cellStyle name="Total" xfId="22" builtinId="25" customBuiltin="1"/>
    <cellStyle name="Total 2" xfId="65" xr:uid="{00000000-0005-0000-0000-000041000000}"/>
    <cellStyle name="Warning Text" xfId="36" builtinId="11" customBuiltin="1"/>
    <cellStyle name="Year" xfId="23" xr:uid="{00000000-0005-0000-0000-000043000000}"/>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202222"/>
      <rgbColor rgb="00E17B23"/>
      <rgbColor rgb="009BD5E9"/>
      <rgbColor rgb="0045B6DE"/>
      <rgbColor rgb="00434646"/>
      <rgbColor rgb="000093D3"/>
      <rgbColor rgb="00BDC1C1"/>
      <rgbColor rgb="00B3D14C"/>
      <rgbColor rgb="0066B134"/>
      <rgbColor rgb="00CCCC00"/>
      <rgbColor rgb="0000DE6F"/>
      <rgbColor rgb="0000B45A"/>
      <rgbColor rgb="0029A363"/>
      <rgbColor rgb="00005E5C"/>
      <rgbColor rgb="0081982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DCDB"/>
      <color rgb="FF1967CC"/>
      <color rgb="FFFFFFCC"/>
      <color rgb="FFFFFF99"/>
      <color rgb="FF75CBF6"/>
      <color rgb="FFAADDFA"/>
      <color rgb="FF0093D3"/>
      <color rgb="FFFFFFFF"/>
      <color rgb="FF22B0F1"/>
      <color rgb="FFB3B8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transport.govt.nz/copyright-and-disclaimer/" TargetMode="External"/></Relationships>
</file>

<file path=xl/drawings/drawing1.xml><?xml version="1.0" encoding="utf-8"?>
<xdr:wsDr xmlns:xdr="http://schemas.openxmlformats.org/drawingml/2006/spreadsheetDrawing" xmlns:a="http://schemas.openxmlformats.org/drawingml/2006/main">
  <xdr:twoCellAnchor>
    <xdr:from>
      <xdr:col>0</xdr:col>
      <xdr:colOff>120650</xdr:colOff>
      <xdr:row>63</xdr:row>
      <xdr:rowOff>101600</xdr:rowOff>
    </xdr:from>
    <xdr:to>
      <xdr:col>2</xdr:col>
      <xdr:colOff>1492250</xdr:colOff>
      <xdr:row>80</xdr:row>
      <xdr:rowOff>6350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120650" y="10534650"/>
          <a:ext cx="7004050" cy="260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0" hangingPunct="0"/>
          <a:r>
            <a:rPr lang="en-NZ" sz="1100">
              <a:solidFill>
                <a:schemeClr val="dk1"/>
              </a:solidFill>
              <a:latin typeface="+mn-lt"/>
              <a:ea typeface="+mn-ea"/>
              <a:cs typeface="+mn-cs"/>
            </a:rPr>
            <a:t>Disclaimer:</a:t>
          </a:r>
        </a:p>
        <a:p>
          <a:pPr eaLnBrk="0" hangingPunct="0"/>
          <a:r>
            <a:rPr lang="en-NZ" sz="1100">
              <a:solidFill>
                <a:schemeClr val="dk1"/>
              </a:solidFill>
              <a:latin typeface="+mn-lt"/>
              <a:ea typeface="+mn-ea"/>
              <a:cs typeface="+mn-cs"/>
            </a:rPr>
            <a:t> </a:t>
          </a:r>
        </a:p>
        <a:p>
          <a:pPr eaLnBrk="0" hangingPunct="0"/>
          <a:r>
            <a:rPr lang="en-NZ" sz="1100">
              <a:solidFill>
                <a:schemeClr val="dk1"/>
              </a:solidFill>
              <a:latin typeface="+mn-lt"/>
              <a:ea typeface="+mn-ea"/>
              <a:cs typeface="+mn-cs"/>
            </a:rPr>
            <a:t>All reasonable endeavours have been made to ensure the accuracy of the information in this report. However, the information is provided without warranties of any kind including accuracy, completeness, timeliness or fitness for any particular purpose.</a:t>
          </a:r>
        </a:p>
        <a:p>
          <a:pPr eaLnBrk="0" hangingPunct="0"/>
          <a:r>
            <a:rPr lang="en-NZ" sz="1100">
              <a:solidFill>
                <a:schemeClr val="dk1"/>
              </a:solidFill>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pPr eaLnBrk="0" hangingPunct="0"/>
          <a:r>
            <a:rPr lang="en-NZ" sz="1100">
              <a:solidFill>
                <a:schemeClr val="dk1"/>
              </a:solidFill>
              <a:latin typeface="+mn-lt"/>
              <a:ea typeface="+mn-ea"/>
              <a:cs typeface="+mn-cs"/>
            </a:rPr>
            <a:t>Under the terms of the Creative Commons Attribution 4.0 International (BY) licence, this document, and the information contained within it, can be copied, distributed, adapted and otherwise used provided that:</a:t>
          </a:r>
        </a:p>
        <a:p>
          <a:pPr lvl="0" eaLnBrk="0" hangingPunct="0"/>
          <a:r>
            <a:rPr lang="en-NZ" sz="1100">
              <a:solidFill>
                <a:schemeClr val="dk1"/>
              </a:solidFill>
              <a:latin typeface="+mn-lt"/>
              <a:ea typeface="+mn-ea"/>
              <a:cs typeface="+mn-cs"/>
            </a:rPr>
            <a:t> - the Ministry of Transport is attributed as the source of the material</a:t>
          </a:r>
        </a:p>
        <a:p>
          <a:pPr lvl="0" eaLnBrk="0" hangingPunct="0"/>
          <a:r>
            <a:rPr lang="en-NZ" sz="1100">
              <a:solidFill>
                <a:schemeClr val="dk1"/>
              </a:solidFill>
              <a:latin typeface="+mn-lt"/>
              <a:ea typeface="+mn-ea"/>
              <a:cs typeface="+mn-cs"/>
            </a:rPr>
            <a:t> - the material is not misrepresented or distorted through selective use of the material</a:t>
          </a:r>
        </a:p>
        <a:p>
          <a:pPr lvl="0" eaLnBrk="0" hangingPunct="0"/>
          <a:r>
            <a:rPr lang="en-NZ" sz="1100">
              <a:solidFill>
                <a:schemeClr val="dk1"/>
              </a:solidFill>
              <a:latin typeface="+mn-lt"/>
              <a:ea typeface="+mn-ea"/>
              <a:cs typeface="+mn-cs"/>
            </a:rPr>
            <a:t> - images contained in the material are not copied</a:t>
          </a:r>
        </a:p>
        <a:p>
          <a:pPr eaLnBrk="0" hangingPunct="0"/>
          <a:r>
            <a:rPr lang="en-NZ" sz="1100">
              <a:solidFill>
                <a:schemeClr val="dk1"/>
              </a:solidFill>
              <a:latin typeface="+mn-lt"/>
              <a:ea typeface="+mn-ea"/>
              <a:cs typeface="+mn-cs"/>
            </a:rPr>
            <a:t>The terms of the Ministry’s </a:t>
          </a:r>
          <a:r>
            <a:rPr lang="en-NZ" sz="1100" u="sng">
              <a:solidFill>
                <a:schemeClr val="dk1"/>
              </a:solidFill>
              <a:latin typeface="+mn-lt"/>
              <a:ea typeface="+mn-ea"/>
              <a:cs typeface="+mn-cs"/>
              <a:hlinkClick xmlns:r="http://schemas.openxmlformats.org/officeDocument/2006/relationships" r:id=""/>
            </a:rPr>
            <a:t>Copyright and disclaimer</a:t>
          </a:r>
          <a:r>
            <a:rPr lang="en-NZ" sz="1100">
              <a:solidFill>
                <a:schemeClr val="dk1"/>
              </a:solidFill>
              <a:latin typeface="+mn-lt"/>
              <a:ea typeface="+mn-ea"/>
              <a:cs typeface="+mn-cs"/>
            </a:rPr>
            <a:t> apply.</a:t>
          </a:r>
        </a:p>
        <a:p>
          <a:endParaRPr lang="en-NZ" sz="1100"/>
        </a:p>
      </xdr:txBody>
    </xdr:sp>
    <xdr:clientData/>
  </xdr:twoCellAnchor>
  <xdr:oneCellAnchor>
    <xdr:from>
      <xdr:col>0</xdr:col>
      <xdr:colOff>107949</xdr:colOff>
      <xdr:row>58</xdr:row>
      <xdr:rowOff>44449</xdr:rowOff>
    </xdr:from>
    <xdr:ext cx="6734176" cy="953466"/>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07949" y="9904729"/>
          <a:ext cx="6734176" cy="953466"/>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0" hangingPunct="0"/>
          <a:r>
            <a:rPr lang="en-NZ" sz="1100">
              <a:solidFill>
                <a:schemeClr val="tx1"/>
              </a:solidFill>
              <a:effectLst/>
              <a:latin typeface="+mn-lt"/>
              <a:ea typeface="+mn-ea"/>
              <a:cs typeface="+mn-cs"/>
            </a:rPr>
            <a:t>Enquires relating to this data may be directed to the Ministry of Transport, PO Box 3175, Wellington, or by email on </a:t>
          </a:r>
          <a:r>
            <a:rPr lang="en-NZ" sz="1100" b="1">
              <a:solidFill>
                <a:schemeClr val="tx1"/>
              </a:solidFill>
              <a:effectLst/>
              <a:latin typeface="+mn-lt"/>
              <a:ea typeface="+mn-ea"/>
              <a:cs typeface="+mn-cs"/>
            </a:rPr>
            <a:t>info@transport.govt.nz</a:t>
          </a:r>
          <a:endParaRPr lang="en-NZ">
            <a:effectLst/>
          </a:endParaRPr>
        </a:p>
        <a:p>
          <a:pPr eaLnBrk="0" hangingPunct="0"/>
          <a:r>
            <a:rPr lang="en-NZ" sz="1100">
              <a:solidFill>
                <a:schemeClr val="tx1"/>
              </a:solidFill>
              <a:effectLst/>
              <a:latin typeface="+mn-lt"/>
              <a:ea typeface="+mn-ea"/>
              <a:cs typeface="+mn-cs"/>
            </a:rPr>
            <a:t>For more information about vehicles and travel check out </a:t>
          </a:r>
        </a:p>
        <a:p>
          <a:pPr eaLnBrk="0" hangingPunct="0"/>
          <a:r>
            <a:rPr lang="en-NZ">
              <a:hlinkClick xmlns:r="http://schemas.openxmlformats.org/officeDocument/2006/relationships" r:id=""/>
            </a:rPr>
            <a:t>https://www.transport.govt.nz/statistics-and-insights/fleet-statistics/</a:t>
          </a:r>
          <a:endParaRPr lang="en-NZ"/>
        </a:p>
        <a:p>
          <a:endParaRPr lang="en-NZ"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30</xdr:row>
      <xdr:rowOff>0</xdr:rowOff>
    </xdr:from>
    <xdr:to>
      <xdr:col>6</xdr:col>
      <xdr:colOff>47625</xdr:colOff>
      <xdr:row>32</xdr:row>
      <xdr:rowOff>85725</xdr:rowOff>
    </xdr:to>
    <xdr:sp macro="" textlink="">
      <xdr:nvSpPr>
        <xdr:cNvPr id="2" name="TextBox 1">
          <a:extLst>
            <a:ext uri="{FF2B5EF4-FFF2-40B4-BE49-F238E27FC236}">
              <a16:creationId xmlns:a16="http://schemas.microsoft.com/office/drawing/2014/main" id="{CCA588E4-1681-4824-9EE4-8EF305365D0F}"/>
            </a:ext>
          </a:extLst>
        </xdr:cNvPr>
        <xdr:cNvSpPr txBox="1"/>
      </xdr:nvSpPr>
      <xdr:spPr>
        <a:xfrm>
          <a:off x="590550" y="4905375"/>
          <a:ext cx="3000375" cy="409575"/>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r>
            <a:rPr lang="en-US" sz="1000" b="0" i="0" u="none" strike="noStrike">
              <a:solidFill>
                <a:schemeClr val="tx1"/>
              </a:solidFill>
              <a:latin typeface="Arial" panose="020B0604020202020204" pitchFamily="34" charset="0"/>
              <a:cs typeface="Arial" panose="020B0604020202020204" pitchFamily="34" charset="0"/>
            </a:rPr>
            <a:t>All figures on this table are only for the vehicles with an internal combustion engine.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25400</xdr:colOff>
      <xdr:row>3</xdr:row>
      <xdr:rowOff>19050</xdr:rowOff>
    </xdr:from>
    <xdr:ext cx="6043834" cy="239809"/>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8121650" y="895350"/>
          <a:ext cx="6043834" cy="239809"/>
        </a:xfrm>
        <a:prstGeom prst="rect">
          <a:avLst/>
        </a:prstGeom>
        <a:solidFill>
          <a:srgbClr val="FFC000"/>
        </a:solidFill>
        <a:ln w="158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000">
              <a:latin typeface="Arial" panose="020B0604020202020204" pitchFamily="34" charset="0"/>
              <a:cs typeface="Arial" panose="020B0604020202020204" pitchFamily="34" charset="0"/>
            </a:rPr>
            <a:t>Note: we no longer publish</a:t>
          </a:r>
          <a:r>
            <a:rPr lang="en-NZ" sz="1000" baseline="0">
              <a:latin typeface="Arial" panose="020B0604020202020204" pitchFamily="34" charset="0"/>
              <a:cs typeface="Arial" panose="020B0604020202020204" pitchFamily="34" charset="0"/>
            </a:rPr>
            <a:t> the latest calendar year as the data is incomplete until a full year has passed</a:t>
          </a:r>
          <a:endParaRPr lang="en-NZ" sz="1000">
            <a:latin typeface="Arial" panose="020B0604020202020204" pitchFamily="34" charset="0"/>
            <a:cs typeface="Arial" panose="020B0604020202020204" pitchFamily="34" charset="0"/>
          </a:endParaRPr>
        </a:p>
      </xdr:txBody>
    </xdr:sp>
    <xdr:clientData/>
  </xdr:oneCellAnchor>
  <xdr:oneCellAnchor>
    <xdr:from>
      <xdr:col>13</xdr:col>
      <xdr:colOff>38100</xdr:colOff>
      <xdr:row>5</xdr:row>
      <xdr:rowOff>123825</xdr:rowOff>
    </xdr:from>
    <xdr:ext cx="7381875" cy="1409700"/>
    <xdr:sp macro="" textlink="">
      <xdr:nvSpPr>
        <xdr:cNvPr id="4" name="TextBox 3">
          <a:extLst>
            <a:ext uri="{FF2B5EF4-FFF2-40B4-BE49-F238E27FC236}">
              <a16:creationId xmlns:a16="http://schemas.microsoft.com/office/drawing/2014/main" id="{00000000-0008-0000-1A00-000004000000}"/>
            </a:ext>
          </a:extLst>
        </xdr:cNvPr>
        <xdr:cNvSpPr txBox="1"/>
      </xdr:nvSpPr>
      <xdr:spPr>
        <a:xfrm>
          <a:off x="8134350" y="1323975"/>
          <a:ext cx="7381875" cy="1409700"/>
        </a:xfrm>
        <a:prstGeom prst="rect">
          <a:avLst/>
        </a:prstGeom>
        <a:solidFill>
          <a:srgbClr val="FFFFCC"/>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NZ" sz="1100"/>
            <a:t>Note : scrappage has been established by finding vehicles active at the start of the year, but not active at the end of the year.</a:t>
          </a:r>
        </a:p>
        <a:p>
          <a:r>
            <a:rPr lang="en-NZ" sz="1100"/>
            <a:t>'Active means either currently licensed, or relicensing less than one year overdue.</a:t>
          </a:r>
        </a:p>
        <a:p>
          <a:endParaRPr lang="en-NZ" sz="1100"/>
        </a:p>
        <a:p>
          <a:r>
            <a:rPr lang="en-NZ" sz="1100"/>
            <a:t>The WoF based approach has not been used as it is overly drastic for establishing scrappage (a reasonable number of vehicles deemed inactive via outdated WoF/CoF eventually get a WoF/CoF).</a:t>
          </a:r>
        </a:p>
        <a:p>
          <a:endParaRPr lang="en-NZ" sz="1100"/>
        </a:p>
        <a:p>
          <a:r>
            <a:rPr lang="en-NZ" sz="1100"/>
            <a:t>This mechanism misses those vehicles that enter and then leave the fleet during the year</a:t>
          </a:r>
        </a:p>
        <a:p>
          <a:endParaRPr lang="en-NZ" sz="1100"/>
        </a:p>
        <a:p>
          <a:endParaRPr lang="en-NZ"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8</xdr:col>
      <xdr:colOff>38100</xdr:colOff>
      <xdr:row>3</xdr:row>
      <xdr:rowOff>28575</xdr:rowOff>
    </xdr:from>
    <xdr:ext cx="6130076" cy="264560"/>
    <xdr:sp macro="" textlink="">
      <xdr:nvSpPr>
        <xdr:cNvPr id="5" name="TextBox 4">
          <a:extLst>
            <a:ext uri="{FF2B5EF4-FFF2-40B4-BE49-F238E27FC236}">
              <a16:creationId xmlns:a16="http://schemas.microsoft.com/office/drawing/2014/main" id="{00000000-0008-0000-1B00-000005000000}"/>
            </a:ext>
          </a:extLst>
        </xdr:cNvPr>
        <xdr:cNvSpPr txBox="1"/>
      </xdr:nvSpPr>
      <xdr:spPr>
        <a:xfrm>
          <a:off x="5372100" y="685800"/>
          <a:ext cx="6130076" cy="264560"/>
        </a:xfrm>
        <a:prstGeom prst="rect">
          <a:avLst/>
        </a:prstGeom>
        <a:solidFill>
          <a:srgbClr val="FFC000"/>
        </a:solidFill>
        <a:ln w="158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100">
              <a:solidFill>
                <a:schemeClr val="tx1"/>
              </a:solidFill>
              <a:effectLst/>
              <a:latin typeface="+mn-lt"/>
              <a:ea typeface="+mn-ea"/>
              <a:cs typeface="+mn-cs"/>
            </a:rPr>
            <a:t>Note: we no longer publish</a:t>
          </a:r>
          <a:r>
            <a:rPr lang="en-NZ" sz="1100" baseline="0">
              <a:solidFill>
                <a:schemeClr val="tx1"/>
              </a:solidFill>
              <a:effectLst/>
              <a:latin typeface="+mn-lt"/>
              <a:ea typeface="+mn-ea"/>
              <a:cs typeface="+mn-cs"/>
            </a:rPr>
            <a:t> the latest calendar year as the data is incomplete until a full year has passed</a:t>
          </a:r>
          <a:endParaRPr lang="en-NZ">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15</xdr:col>
      <xdr:colOff>133350</xdr:colOff>
      <xdr:row>2</xdr:row>
      <xdr:rowOff>85725</xdr:rowOff>
    </xdr:from>
    <xdr:ext cx="6130076" cy="264560"/>
    <xdr:sp macro="" textlink="">
      <xdr:nvSpPr>
        <xdr:cNvPr id="5" name="TextBox 4">
          <a:extLst>
            <a:ext uri="{FF2B5EF4-FFF2-40B4-BE49-F238E27FC236}">
              <a16:creationId xmlns:a16="http://schemas.microsoft.com/office/drawing/2014/main" id="{00000000-0008-0000-1C00-000005000000}"/>
            </a:ext>
          </a:extLst>
        </xdr:cNvPr>
        <xdr:cNvSpPr txBox="1"/>
      </xdr:nvSpPr>
      <xdr:spPr>
        <a:xfrm>
          <a:off x="9620250" y="571500"/>
          <a:ext cx="6130076" cy="264560"/>
        </a:xfrm>
        <a:prstGeom prst="rect">
          <a:avLst/>
        </a:prstGeom>
        <a:solidFill>
          <a:srgbClr val="FFC000"/>
        </a:solidFill>
        <a:ln w="158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100">
              <a:solidFill>
                <a:schemeClr val="tx1"/>
              </a:solidFill>
              <a:effectLst/>
              <a:latin typeface="+mn-lt"/>
              <a:ea typeface="+mn-ea"/>
              <a:cs typeface="+mn-cs"/>
            </a:rPr>
            <a:t>Note: we no longer publish</a:t>
          </a:r>
          <a:r>
            <a:rPr lang="en-NZ" sz="1100" baseline="0">
              <a:solidFill>
                <a:schemeClr val="tx1"/>
              </a:solidFill>
              <a:effectLst/>
              <a:latin typeface="+mn-lt"/>
              <a:ea typeface="+mn-ea"/>
              <a:cs typeface="+mn-cs"/>
            </a:rPr>
            <a:t> the latest calendar year as the data is incomplete until a full year has passed</a:t>
          </a:r>
          <a:endParaRPr lang="en-NZ">
            <a:effectLst/>
          </a:endParaRPr>
        </a:p>
      </xdr:txBody>
    </xdr:sp>
    <xdr:clientData/>
  </xdr:oneCellAnchor>
  <xdr:twoCellAnchor>
    <xdr:from>
      <xdr:col>1</xdr:col>
      <xdr:colOff>0</xdr:colOff>
      <xdr:row>28</xdr:row>
      <xdr:rowOff>0</xdr:rowOff>
    </xdr:from>
    <xdr:to>
      <xdr:col>5</xdr:col>
      <xdr:colOff>485775</xdr:colOff>
      <xdr:row>30</xdr:row>
      <xdr:rowOff>85725</xdr:rowOff>
    </xdr:to>
    <xdr:sp macro="" textlink="">
      <xdr:nvSpPr>
        <xdr:cNvPr id="2" name="TextBox 1">
          <a:extLst>
            <a:ext uri="{FF2B5EF4-FFF2-40B4-BE49-F238E27FC236}">
              <a16:creationId xmlns:a16="http://schemas.microsoft.com/office/drawing/2014/main" id="{DDF3D2EB-1885-4673-A792-86569C8441EB}"/>
            </a:ext>
          </a:extLst>
        </xdr:cNvPr>
        <xdr:cNvSpPr txBox="1"/>
      </xdr:nvSpPr>
      <xdr:spPr>
        <a:xfrm>
          <a:off x="619125" y="4533900"/>
          <a:ext cx="3000375" cy="409575"/>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r>
            <a:rPr lang="en-US" sz="1000" b="0" i="0" u="none" strike="noStrike">
              <a:solidFill>
                <a:schemeClr val="tx1"/>
              </a:solidFill>
              <a:latin typeface="Arial" panose="020B0604020202020204" pitchFamily="34" charset="0"/>
              <a:cs typeface="Arial" panose="020B0604020202020204" pitchFamily="34" charset="0"/>
            </a:rPr>
            <a:t>All figures on this table are only for the vehicles with an internal combustion engine.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9525</xdr:colOff>
      <xdr:row>29</xdr:row>
      <xdr:rowOff>9525</xdr:rowOff>
    </xdr:from>
    <xdr:to>
      <xdr:col>17</xdr:col>
      <xdr:colOff>333375</xdr:colOff>
      <xdr:row>31</xdr:row>
      <xdr:rowOff>95250</xdr:rowOff>
    </xdr:to>
    <xdr:sp macro="" textlink="">
      <xdr:nvSpPr>
        <xdr:cNvPr id="2" name="TextBox 1">
          <a:extLst>
            <a:ext uri="{FF2B5EF4-FFF2-40B4-BE49-F238E27FC236}">
              <a16:creationId xmlns:a16="http://schemas.microsoft.com/office/drawing/2014/main" id="{FDE8CE0D-5E80-408B-9722-E16DB462D678}"/>
            </a:ext>
          </a:extLst>
        </xdr:cNvPr>
        <xdr:cNvSpPr txBox="1"/>
      </xdr:nvSpPr>
      <xdr:spPr>
        <a:xfrm>
          <a:off x="6172200" y="4981575"/>
          <a:ext cx="3000375" cy="409575"/>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r>
            <a:rPr lang="en-US" sz="1000" b="0" i="0" u="none" strike="noStrike">
              <a:solidFill>
                <a:schemeClr val="tx1"/>
              </a:solidFill>
              <a:latin typeface="Arial" panose="020B0604020202020204" pitchFamily="34" charset="0"/>
              <a:cs typeface="Arial" panose="020B0604020202020204" pitchFamily="34" charset="0"/>
            </a:rPr>
            <a:t>All figures on this table are only for the vehicles with an internal combustion engine.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xdr:colOff>
      <xdr:row>28</xdr:row>
      <xdr:rowOff>158115</xdr:rowOff>
    </xdr:from>
    <xdr:ext cx="4067175" cy="387286"/>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98170" y="4825365"/>
          <a:ext cx="4067175" cy="387286"/>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000">
              <a:latin typeface="Arial" panose="020B0604020202020204" pitchFamily="34" charset="0"/>
              <a:cs typeface="Arial" panose="020B0604020202020204" pitchFamily="34" charset="0"/>
            </a:rPr>
            <a:t>This report is based on vehicle either first registered in the indicated period, or last registered (ie reregistered) in that period</a:t>
          </a:r>
        </a:p>
      </xdr:txBody>
    </xdr:sp>
    <xdr:clientData/>
  </xdr:oneCellAnchor>
  <xdr:twoCellAnchor>
    <xdr:from>
      <xdr:col>1</xdr:col>
      <xdr:colOff>0</xdr:colOff>
      <xdr:row>33</xdr:row>
      <xdr:rowOff>9525</xdr:rowOff>
    </xdr:from>
    <xdr:to>
      <xdr:col>6</xdr:col>
      <xdr:colOff>47625</xdr:colOff>
      <xdr:row>35</xdr:row>
      <xdr:rowOff>95250</xdr:rowOff>
    </xdr:to>
    <xdr:sp macro="" textlink="">
      <xdr:nvSpPr>
        <xdr:cNvPr id="4" name="TextBox 3">
          <a:extLst>
            <a:ext uri="{FF2B5EF4-FFF2-40B4-BE49-F238E27FC236}">
              <a16:creationId xmlns:a16="http://schemas.microsoft.com/office/drawing/2014/main" id="{55BC0CCE-E5EF-4F0B-B779-8C2EC0F716FB}"/>
            </a:ext>
          </a:extLst>
        </xdr:cNvPr>
        <xdr:cNvSpPr txBox="1"/>
      </xdr:nvSpPr>
      <xdr:spPr>
        <a:xfrm>
          <a:off x="590550" y="5486400"/>
          <a:ext cx="3000375" cy="409575"/>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r>
            <a:rPr lang="en-US" sz="1000" b="0" i="0" u="none" strike="noStrike">
              <a:solidFill>
                <a:schemeClr val="tx1"/>
              </a:solidFill>
              <a:latin typeface="Arial" panose="020B0604020202020204" pitchFamily="34" charset="0"/>
              <a:cs typeface="Arial" panose="020B0604020202020204" pitchFamily="34" charset="0"/>
            </a:rPr>
            <a:t>All figures on this table are only for the vehicles with an internal combustion engine.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54</xdr:row>
      <xdr:rowOff>0</xdr:rowOff>
    </xdr:from>
    <xdr:to>
      <xdr:col>6</xdr:col>
      <xdr:colOff>47625</xdr:colOff>
      <xdr:row>56</xdr:row>
      <xdr:rowOff>85725</xdr:rowOff>
    </xdr:to>
    <xdr:sp macro="" textlink="">
      <xdr:nvSpPr>
        <xdr:cNvPr id="2" name="TextBox 1">
          <a:extLst>
            <a:ext uri="{FF2B5EF4-FFF2-40B4-BE49-F238E27FC236}">
              <a16:creationId xmlns:a16="http://schemas.microsoft.com/office/drawing/2014/main" id="{86342975-1A5E-4E25-8147-C0D0C6A89860}"/>
            </a:ext>
          </a:extLst>
        </xdr:cNvPr>
        <xdr:cNvSpPr txBox="1"/>
      </xdr:nvSpPr>
      <xdr:spPr>
        <a:xfrm>
          <a:off x="590550" y="8734425"/>
          <a:ext cx="3000375" cy="409575"/>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r>
            <a:rPr lang="en-US" sz="1000" b="0" i="0" u="none" strike="noStrike">
              <a:solidFill>
                <a:schemeClr val="tx1"/>
              </a:solidFill>
              <a:latin typeface="Arial" panose="020B0604020202020204" pitchFamily="34" charset="0"/>
              <a:cs typeface="Arial" panose="020B0604020202020204" pitchFamily="34" charset="0"/>
            </a:rPr>
            <a:t>All figures on this table are only for the vehicles with an internal combustion engine.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29</xdr:row>
      <xdr:rowOff>0</xdr:rowOff>
    </xdr:from>
    <xdr:to>
      <xdr:col>6</xdr:col>
      <xdr:colOff>47625</xdr:colOff>
      <xdr:row>31</xdr:row>
      <xdr:rowOff>85725</xdr:rowOff>
    </xdr:to>
    <xdr:sp macro="" textlink="">
      <xdr:nvSpPr>
        <xdr:cNvPr id="2" name="TextBox 1">
          <a:extLst>
            <a:ext uri="{FF2B5EF4-FFF2-40B4-BE49-F238E27FC236}">
              <a16:creationId xmlns:a16="http://schemas.microsoft.com/office/drawing/2014/main" id="{412F0AB1-1439-48CF-BC3B-FF0D38298146}"/>
            </a:ext>
          </a:extLst>
        </xdr:cNvPr>
        <xdr:cNvSpPr txBox="1"/>
      </xdr:nvSpPr>
      <xdr:spPr>
        <a:xfrm>
          <a:off x="590550" y="4924425"/>
          <a:ext cx="3000375" cy="409575"/>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r>
            <a:rPr lang="en-US" sz="1000" b="0" i="0" u="none" strike="noStrike">
              <a:solidFill>
                <a:schemeClr val="tx1"/>
              </a:solidFill>
              <a:latin typeface="Arial" panose="020B0604020202020204" pitchFamily="34" charset="0"/>
              <a:cs typeface="Arial" panose="020B0604020202020204" pitchFamily="34" charset="0"/>
            </a:rPr>
            <a:t>All figures on this table are only for the vehicles with an internal combustion engine.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19</xdr:col>
      <xdr:colOff>590549</xdr:colOff>
      <xdr:row>2</xdr:row>
      <xdr:rowOff>9525</xdr:rowOff>
    </xdr:from>
    <xdr:ext cx="7381875" cy="1409700"/>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11810999" y="638175"/>
          <a:ext cx="7381875" cy="1409700"/>
        </a:xfrm>
        <a:prstGeom prst="rect">
          <a:avLst/>
        </a:prstGeom>
        <a:solidFill>
          <a:srgbClr val="FFFFCC"/>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NZ" sz="1100"/>
            <a:t>Note : scrappage has been established by finding vehicles active at the start of the year, but not active at the end of the year.</a:t>
          </a:r>
        </a:p>
        <a:p>
          <a:r>
            <a:rPr lang="en-NZ" sz="1100"/>
            <a:t>'Active means either currently licensed, or relicensing less than one year overdue.</a:t>
          </a:r>
        </a:p>
        <a:p>
          <a:endParaRPr lang="en-NZ" sz="1100"/>
        </a:p>
        <a:p>
          <a:r>
            <a:rPr lang="en-NZ" sz="1100"/>
            <a:t>The WoF based approach has not been used as it is overly drastic for establishing scrappage (a reasonable number of vehicles deemed inactive via outdated WoF/CoF eventually get a Wof/CoF).</a:t>
          </a:r>
        </a:p>
        <a:p>
          <a:endParaRPr lang="en-NZ" sz="1100"/>
        </a:p>
        <a:p>
          <a:r>
            <a:rPr lang="en-NZ" sz="1100"/>
            <a:t>This mechanism misses those vehicles that enter and then leave the fleet during the year</a:t>
          </a:r>
        </a:p>
        <a:p>
          <a:endParaRPr lang="en-NZ" sz="1100"/>
        </a:p>
        <a:p>
          <a:endParaRPr lang="en-NZ"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9</xdr:col>
      <xdr:colOff>368301</xdr:colOff>
      <xdr:row>1</xdr:row>
      <xdr:rowOff>196851</xdr:rowOff>
    </xdr:from>
    <xdr:to>
      <xdr:col>20</xdr:col>
      <xdr:colOff>485776</xdr:colOff>
      <xdr:row>7</xdr:row>
      <xdr:rowOff>152401</xdr:rowOff>
    </xdr:to>
    <xdr:sp macro="" textlink="">
      <xdr:nvSpPr>
        <xdr:cNvPr id="4" name="TextBox 1">
          <a:extLst>
            <a:ext uri="{FF2B5EF4-FFF2-40B4-BE49-F238E27FC236}">
              <a16:creationId xmlns:a16="http://schemas.microsoft.com/office/drawing/2014/main" id="{B7314DA5-6522-4F4E-BB43-ED39B1CF7E38}"/>
            </a:ext>
          </a:extLst>
        </xdr:cNvPr>
        <xdr:cNvSpPr txBox="1"/>
      </xdr:nvSpPr>
      <xdr:spPr>
        <a:xfrm>
          <a:off x="5521326" y="501651"/>
          <a:ext cx="6613525" cy="1193800"/>
        </a:xfrm>
        <a:prstGeom prst="rect">
          <a:avLst/>
        </a:prstGeom>
        <a:solidFill>
          <a:srgbClr val="FFFFCC"/>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en-NZ" sz="1100"/>
            <a:t>Note: 'New'</a:t>
          </a:r>
          <a:r>
            <a:rPr lang="en-NZ" sz="1100" baseline="0"/>
            <a:t> and 'Used' are vehicle import status values, indicating if the vehicle was imported into NZ as new or used. This value does not change if a vehicle is deregistered and reregistered in NZ.</a:t>
          </a:r>
        </a:p>
        <a:p>
          <a:endParaRPr lang="en-NZ" sz="1100" baseline="0"/>
        </a:p>
        <a:p>
          <a:r>
            <a:rPr lang="en-NZ" sz="1100" baseline="0"/>
            <a:t>As a result, vehicles that were imported as new will contribute to the new vehicle average age estimates if they get reregistered after being imported.</a:t>
          </a:r>
          <a:endParaRPr lang="en-NZ" sz="1100"/>
        </a:p>
        <a:p>
          <a:endParaRPr lang="en-NZ"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19050</xdr:colOff>
      <xdr:row>29</xdr:row>
      <xdr:rowOff>47625</xdr:rowOff>
    </xdr:from>
    <xdr:ext cx="4067175" cy="387286"/>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609600" y="4743450"/>
          <a:ext cx="4067175" cy="387286"/>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000">
              <a:latin typeface="Arial" panose="020B0604020202020204" pitchFamily="34" charset="0"/>
              <a:cs typeface="Arial" panose="020B0604020202020204" pitchFamily="34" charset="0"/>
            </a:rPr>
            <a:t>This report is based on vehicles either first registered in the indicated period, or last registered (ie reregistered) in that period</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9525</xdr:colOff>
      <xdr:row>29</xdr:row>
      <xdr:rowOff>6350</xdr:rowOff>
    </xdr:from>
    <xdr:ext cx="4067175" cy="387286"/>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600075" y="5026025"/>
          <a:ext cx="4067175" cy="387286"/>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000">
              <a:latin typeface="Arial" panose="020B0604020202020204" pitchFamily="34" charset="0"/>
              <a:cs typeface="Arial" panose="020B0604020202020204" pitchFamily="34" charset="0"/>
            </a:rPr>
            <a:t>This report is based on vehicles either first registered in the indicated period, or last registered (ie reregistered) in that period</a:t>
          </a:r>
        </a:p>
      </xdr:txBody>
    </xdr:sp>
    <xdr:clientData/>
  </xdr:oneCellAnchor>
  <xdr:twoCellAnchor>
    <xdr:from>
      <xdr:col>1</xdr:col>
      <xdr:colOff>0</xdr:colOff>
      <xdr:row>32</xdr:row>
      <xdr:rowOff>19050</xdr:rowOff>
    </xdr:from>
    <xdr:to>
      <xdr:col>6</xdr:col>
      <xdr:colOff>47625</xdr:colOff>
      <xdr:row>34</xdr:row>
      <xdr:rowOff>104775</xdr:rowOff>
    </xdr:to>
    <xdr:sp macro="" textlink="">
      <xdr:nvSpPr>
        <xdr:cNvPr id="2" name="TextBox 1">
          <a:extLst>
            <a:ext uri="{FF2B5EF4-FFF2-40B4-BE49-F238E27FC236}">
              <a16:creationId xmlns:a16="http://schemas.microsoft.com/office/drawing/2014/main" id="{9CBBAF8C-D5FE-443B-A00C-9B3F2C88E02F}"/>
            </a:ext>
          </a:extLst>
        </xdr:cNvPr>
        <xdr:cNvSpPr txBox="1"/>
      </xdr:nvSpPr>
      <xdr:spPr>
        <a:xfrm>
          <a:off x="590550" y="5524500"/>
          <a:ext cx="3000375" cy="409575"/>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r>
            <a:rPr lang="en-US" sz="1000" b="0" i="0" u="none" strike="noStrike">
              <a:solidFill>
                <a:schemeClr val="tx1"/>
              </a:solidFill>
              <a:latin typeface="Arial" panose="020B0604020202020204" pitchFamily="34" charset="0"/>
              <a:cs typeface="Arial" panose="020B0604020202020204" pitchFamily="34" charset="0"/>
            </a:rPr>
            <a:t>All figures on this table are only for the vehicles with an internal combustion engine.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transport.govt.nz"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zoomScaleNormal="100" workbookViewId="0">
      <selection activeCell="A3" sqref="A3"/>
    </sheetView>
  </sheetViews>
  <sheetFormatPr baseColWidth="10" defaultColWidth="9.1640625" defaultRowHeight="13"/>
  <cols>
    <col min="1" max="1" width="72.83203125" style="10" customWidth="1"/>
    <col min="2" max="2" width="7.83203125" style="10" customWidth="1"/>
    <col min="3" max="3" width="77.5" style="10" bestFit="1" customWidth="1"/>
    <col min="4" max="4" width="44.33203125" style="10" customWidth="1"/>
    <col min="5" max="16384" width="9.1640625" style="10"/>
  </cols>
  <sheetData>
    <row r="1" spans="1:5" ht="33" customHeight="1">
      <c r="A1" s="33" t="s">
        <v>672</v>
      </c>
      <c r="B1" s="13"/>
      <c r="C1" s="13"/>
      <c r="D1" s="34" t="s">
        <v>0</v>
      </c>
      <c r="E1" s="13"/>
    </row>
    <row r="2" spans="1:5" ht="12.75" customHeight="1">
      <c r="A2" s="14" t="s">
        <v>673</v>
      </c>
      <c r="B2" s="13"/>
      <c r="C2" s="13"/>
      <c r="D2" s="35" t="s">
        <v>1</v>
      </c>
      <c r="E2" s="13"/>
    </row>
    <row r="4" spans="1:5" ht="14">
      <c r="A4" s="14" t="s">
        <v>2</v>
      </c>
      <c r="C4" s="14" t="s">
        <v>3</v>
      </c>
    </row>
    <row r="5" spans="1:5">
      <c r="A5" s="11" t="s">
        <v>4</v>
      </c>
      <c r="C5" s="27" t="s">
        <v>5</v>
      </c>
    </row>
    <row r="6" spans="1:5">
      <c r="A6" s="11" t="s">
        <v>6</v>
      </c>
      <c r="B6" s="12"/>
      <c r="C6" s="11" t="s">
        <v>7</v>
      </c>
    </row>
    <row r="7" spans="1:5">
      <c r="A7" s="11" t="s">
        <v>8</v>
      </c>
      <c r="C7" s="11" t="s">
        <v>9</v>
      </c>
    </row>
    <row r="8" spans="1:5">
      <c r="A8" s="11" t="s">
        <v>10</v>
      </c>
      <c r="D8" s="11"/>
    </row>
    <row r="9" spans="1:5">
      <c r="A9" s="11" t="s">
        <v>11</v>
      </c>
      <c r="C9" s="26" t="s">
        <v>12</v>
      </c>
    </row>
    <row r="10" spans="1:5">
      <c r="A10" s="11" t="s">
        <v>13</v>
      </c>
      <c r="C10" s="11" t="s">
        <v>14</v>
      </c>
    </row>
    <row r="11" spans="1:5">
      <c r="A11" s="11" t="s">
        <v>15</v>
      </c>
      <c r="C11" s="11" t="s">
        <v>16</v>
      </c>
    </row>
    <row r="12" spans="1:5">
      <c r="A12" s="11" t="s">
        <v>17</v>
      </c>
      <c r="C12" s="11" t="s">
        <v>18</v>
      </c>
    </row>
    <row r="13" spans="1:5">
      <c r="A13" s="11" t="s">
        <v>19</v>
      </c>
      <c r="C13" s="11" t="s">
        <v>20</v>
      </c>
    </row>
    <row r="14" spans="1:5">
      <c r="A14" s="11" t="s">
        <v>21</v>
      </c>
      <c r="C14" s="11" t="s">
        <v>22</v>
      </c>
    </row>
    <row r="15" spans="1:5">
      <c r="A15" s="11"/>
      <c r="C15" s="11" t="s">
        <v>23</v>
      </c>
    </row>
    <row r="16" spans="1:5" ht="14">
      <c r="A16" s="14" t="s">
        <v>24</v>
      </c>
      <c r="C16" s="11" t="s">
        <v>25</v>
      </c>
    </row>
    <row r="17" spans="1:4">
      <c r="A17" s="11" t="s">
        <v>26</v>
      </c>
      <c r="C17" s="11" t="s">
        <v>27</v>
      </c>
    </row>
    <row r="18" spans="1:4">
      <c r="A18" s="11" t="s">
        <v>28</v>
      </c>
      <c r="C18" s="11" t="s">
        <v>29</v>
      </c>
    </row>
    <row r="19" spans="1:4">
      <c r="A19" s="11" t="s">
        <v>30</v>
      </c>
      <c r="C19" s="11" t="s">
        <v>31</v>
      </c>
    </row>
    <row r="20" spans="1:4">
      <c r="A20" s="11" t="s">
        <v>32</v>
      </c>
      <c r="C20" s="11"/>
    </row>
    <row r="21" spans="1:4">
      <c r="A21" s="11" t="s">
        <v>33</v>
      </c>
      <c r="C21" s="26" t="s">
        <v>34</v>
      </c>
    </row>
    <row r="22" spans="1:4">
      <c r="A22" s="11" t="s">
        <v>35</v>
      </c>
      <c r="C22" s="11" t="s">
        <v>36</v>
      </c>
    </row>
    <row r="23" spans="1:4">
      <c r="A23" s="11" t="s">
        <v>37</v>
      </c>
      <c r="C23" s="11" t="s">
        <v>38</v>
      </c>
    </row>
    <row r="24" spans="1:4">
      <c r="A24" s="11" t="s">
        <v>39</v>
      </c>
      <c r="C24" s="11" t="s">
        <v>40</v>
      </c>
    </row>
    <row r="25" spans="1:4">
      <c r="A25" s="11" t="s">
        <v>41</v>
      </c>
      <c r="C25" s="11" t="s">
        <v>42</v>
      </c>
    </row>
    <row r="26" spans="1:4">
      <c r="A26" s="11" t="s">
        <v>43</v>
      </c>
      <c r="C26" s="11" t="s">
        <v>44</v>
      </c>
    </row>
    <row r="27" spans="1:4">
      <c r="C27" s="11" t="s">
        <v>45</v>
      </c>
    </row>
    <row r="28" spans="1:4" ht="14">
      <c r="A28" s="14" t="s">
        <v>46</v>
      </c>
    </row>
    <row r="29" spans="1:4" ht="14">
      <c r="A29" s="51" t="s">
        <v>47</v>
      </c>
      <c r="C29" s="14" t="s">
        <v>48</v>
      </c>
    </row>
    <row r="30" spans="1:4">
      <c r="A30" s="51" t="s">
        <v>49</v>
      </c>
      <c r="C30" s="52" t="s">
        <v>50</v>
      </c>
    </row>
    <row r="31" spans="1:4">
      <c r="A31" s="51" t="s">
        <v>51</v>
      </c>
      <c r="C31" s="52" t="s">
        <v>52</v>
      </c>
    </row>
    <row r="32" spans="1:4">
      <c r="A32" s="51" t="s">
        <v>53</v>
      </c>
      <c r="C32" s="52" t="s">
        <v>54</v>
      </c>
      <c r="D32"/>
    </row>
    <row r="33" spans="1:4">
      <c r="A33" s="51" t="s">
        <v>55</v>
      </c>
      <c r="C33" s="52" t="s">
        <v>56</v>
      </c>
      <c r="D33" s="47"/>
    </row>
    <row r="34" spans="1:4">
      <c r="C34" s="52" t="s">
        <v>57</v>
      </c>
    </row>
    <row r="35" spans="1:4" ht="14">
      <c r="A35" s="14" t="s">
        <v>58</v>
      </c>
      <c r="C35" s="52" t="s">
        <v>59</v>
      </c>
      <c r="D35" s="47"/>
    </row>
    <row r="36" spans="1:4">
      <c r="A36" s="11" t="s">
        <v>60</v>
      </c>
      <c r="C36" s="52" t="s">
        <v>61</v>
      </c>
      <c r="D36" s="47"/>
    </row>
    <row r="37" spans="1:4">
      <c r="A37" s="11" t="s">
        <v>62</v>
      </c>
      <c r="C37" s="52"/>
      <c r="D37" s="47"/>
    </row>
    <row r="38" spans="1:4">
      <c r="A38" s="11" t="s">
        <v>63</v>
      </c>
      <c r="D38" s="47"/>
    </row>
    <row r="39" spans="1:4" ht="14">
      <c r="A39" s="11" t="s">
        <v>64</v>
      </c>
      <c r="C39" s="14" t="s">
        <v>65</v>
      </c>
      <c r="D39" s="47"/>
    </row>
    <row r="40" spans="1:4">
      <c r="A40" s="11" t="s">
        <v>66</v>
      </c>
      <c r="B40" s="47"/>
      <c r="C40" s="11" t="s">
        <v>67</v>
      </c>
      <c r="D40" s="47"/>
    </row>
    <row r="41" spans="1:4">
      <c r="B41" s="47"/>
      <c r="C41" s="11" t="s">
        <v>68</v>
      </c>
    </row>
    <row r="42" spans="1:4">
      <c r="B42" s="47"/>
    </row>
    <row r="43" spans="1:4">
      <c r="B43" s="47"/>
    </row>
    <row r="44" spans="1:4" ht="14">
      <c r="B44" s="47"/>
      <c r="C44" s="14" t="s">
        <v>69</v>
      </c>
    </row>
    <row r="45" spans="1:4">
      <c r="B45" s="47"/>
      <c r="C45" s="11" t="s">
        <v>70</v>
      </c>
    </row>
    <row r="46" spans="1:4">
      <c r="B46" s="47"/>
      <c r="C46" s="11" t="s">
        <v>71</v>
      </c>
    </row>
    <row r="47" spans="1:4">
      <c r="B47" s="47"/>
    </row>
    <row r="48" spans="1:4" ht="14">
      <c r="B48" s="47"/>
      <c r="C48" s="14" t="s">
        <v>72</v>
      </c>
    </row>
    <row r="49" spans="3:3">
      <c r="C49" s="11" t="s">
        <v>73</v>
      </c>
    </row>
    <row r="50" spans="3:3">
      <c r="C50" s="11" t="s">
        <v>74</v>
      </c>
    </row>
    <row r="69" spans="1:1">
      <c r="A69" s="87"/>
    </row>
  </sheetData>
  <phoneticPr fontId="6" type="noConversion"/>
  <hyperlinks>
    <hyperlink ref="A5" location="'1.1, 1.2'!A1" display="Figure 1.1  Composition of the NZ Fleet" xr:uid="{00000000-0004-0000-0000-000000000000}"/>
    <hyperlink ref="D2" r:id="rId1" xr:uid="{00000000-0004-0000-0000-000001000000}"/>
    <hyperlink ref="A9" location="'1.4 to 1.7'!A1" display="Figure 1.4  Light fleet travel by year" xr:uid="{00000000-0004-0000-0000-000002000000}"/>
    <hyperlink ref="A11" location="'1.4 to 1.7'!A1" display="Figure 1.5  Light fleet ownership per capita by year" xr:uid="{00000000-0004-0000-0000-000003000000}"/>
    <hyperlink ref="A13" location="'1.4 to 1.7'!A1" display="Figure 1.6  Light fleet travel per capita by year" xr:uid="{00000000-0004-0000-0000-000004000000}"/>
    <hyperlink ref="A14" location="'1.4 to 1.7'!A1" display="Figure 1.7  Light fleet average vehicle travel by year" xr:uid="{00000000-0004-0000-0000-000005000000}"/>
    <hyperlink ref="A17" location="'2.1, 2.2, 2.3,2.4'!Print_Area" display="Figure 2.1  Number of new/used light vehicles by year " xr:uid="{00000000-0004-0000-0000-000007000000}"/>
    <hyperlink ref="A18" location="'2.1, 2.2, 2.3,2.4'!Print_Area" display="Figure 2.2  Percentage of used imports in the light/truck/bus fleets, by year" xr:uid="{00000000-0004-0000-0000-000008000000}"/>
    <hyperlink ref="A29" location="'3.1,3.2,3.4,8.3'!Print_Area" display="Figure 3.1  Total LPV, LCV, Truck and Bus travel by year of manufacture in 5 year blocks" xr:uid="{00000000-0004-0000-0000-000009000000}"/>
    <hyperlink ref="A31" location="'3.1,3.2,3.4,8.3'!Print_Area" display="Figure 3.4  LPV, LCV, Truck and Bus travel per vehicle by year of manufacture in 5 year blocks" xr:uid="{00000000-0004-0000-0000-00000A000000}"/>
    <hyperlink ref="A30" location="'3.1,3.2,3.4,8.3'!Print_Area" display="Figure 3.2 Light, truck, bus travel by new/used, by year of manufacture in 5 year blocks" xr:uid="{00000000-0004-0000-0000-00000B000000}"/>
    <hyperlink ref="A32" location="'3.5'!A1" display="Figure 3.5  Average light travel in 2007 by year of manufacture" xr:uid="{00000000-0004-0000-0000-00000C000000}"/>
    <hyperlink ref="A36" location="'4.1, 4.2'!A1" display="Tab 4.1 Light fleet average engine capacity by petrol/diesel by year " xr:uid="{00000000-0004-0000-0000-00000D000000}"/>
    <hyperlink ref="A38" location="'4.3a,b'!A1" display="Figure 4.3a  Light passenger average travel in 2007 by cc band, by year of manufacture" xr:uid="{00000000-0004-0000-0000-00000E000000}"/>
    <hyperlink ref="A39" location="'4.3a,b'!Print_Area" display="Figure 4.3b  Light commercial average travel by cc band, by year of manufacture" xr:uid="{00000000-0004-0000-0000-00000F000000}"/>
    <hyperlink ref="C10" location="'6.1,6.2c'!A1" display="Table 6.1  Number of NZ new/used imports entering the light fleet by year" xr:uid="{00000000-0004-0000-0000-000010000000}"/>
    <hyperlink ref="C13" location="'6.3'!A1" display="Figure 6.3  Average engine size of vehicles entering the light fleet, by petrol/diesel and year" xr:uid="{00000000-0004-0000-0000-000011000000}"/>
    <hyperlink ref="C14" location="'6.4a,b'!A1" display="Figure 6.4a  Numbers of used imports entering the light fleet, by engize size band and year" xr:uid="{00000000-0004-0000-0000-000012000000}"/>
    <hyperlink ref="C15" location="'6.4a,b'!Print_Area" display="Figure 6.4b  Numbers of NZ new entering the light fleet, by engize size band and year" xr:uid="{00000000-0004-0000-0000-000013000000}"/>
    <hyperlink ref="C22" location="'7.1,7.2'!A1" display="Figure 7.1a  Number of light fleet used imports/NZ new scrapped, by year" xr:uid="{00000000-0004-0000-0000-000014000000}"/>
    <hyperlink ref="C24" location="'7.1,7.2'!A1" display="Table 7.2a  Average age of light fleet used imports/NZ new when scrapped, by year" xr:uid="{00000000-0004-0000-0000-000015000000}"/>
    <hyperlink ref="C33" location="'8.2a,b'!A1" display="Table 8.2b  Percentage of light passenger/commercial travel by petrol/diesel" xr:uid="{00000000-0004-0000-0000-000016000000}"/>
    <hyperlink ref="C45" location="'10.1, 10.2'!A1" display="Figure 10.1  Travel weighted vehicle age by year" xr:uid="{00000000-0004-0000-0000-000017000000}"/>
    <hyperlink ref="C46" location="'10.1, 10.2'!A1" display="Figure 10.2  Travel weighted engine size by year" xr:uid="{00000000-0004-0000-0000-000018000000}"/>
    <hyperlink ref="A6" location="'1.1, 1.2'!A1" display="Figure 1.2  Composition of the NZ fleet relative to Jan 2000" xr:uid="{00000000-0004-0000-0000-000019000000}"/>
    <hyperlink ref="A8" location="'1.3'!A1" display="Table 1.3 Total collective distance travelled" xr:uid="{00000000-0004-0000-0000-00001A000000}"/>
    <hyperlink ref="C7" location="'5.2abcd'!A1" display="Figure 5.2abcd  Vehicles entering/leaving the fleet in 2010 by Year of Manufacture" xr:uid="{00000000-0004-0000-0000-00001B000000}"/>
    <hyperlink ref="A25" location="'2.9'!A1" display="Figure 2.9 Heavy vehicle mass" xr:uid="{00000000-0004-0000-0000-00001C000000}"/>
    <hyperlink ref="C34" location="'3.1,3.2,3.4,8.3'!A1" display="Table 8.3  Light fleet petrol and diesel travel by year of manufacture in 5 year blocks" xr:uid="{00000000-0004-0000-0000-00001D000000}"/>
    <hyperlink ref="C49" location="'11.1,11.2'!A1" display="Tab 11.1  Truck and trailer travel" xr:uid="{00000000-0004-0000-0000-00001E000000}"/>
    <hyperlink ref="C50" location="'11.1,11.2'!A1" display="Tab 11.2  Truck+trailer tonne-km" xr:uid="{00000000-0004-0000-0000-00001F000000}"/>
    <hyperlink ref="C6" location="'5.1'!A1" display="Figure 5.1  Entry and exit from the fleet, 2000-2010" xr:uid="{00000000-0004-0000-0000-000020000000}"/>
    <hyperlink ref="C12" location="'6.1,6.2c'!A1" display="Table 6.2c  Average age of used imports entering the truck and bus fleets by year" xr:uid="{00000000-0004-0000-0000-000021000000}"/>
    <hyperlink ref="C23" location="'7.1,7.2'!A1" display="Figure 7.1b  Number of heavy fleet used imports/NZ new scrapped, by year" xr:uid="{00000000-0004-0000-0000-000022000000}"/>
    <hyperlink ref="C25" location="'7.1,7.2'!A1" display="Table 7.2b  Average age of heavy fleet used imports/NZ new when scrapped, by year" xr:uid="{00000000-0004-0000-0000-000023000000}"/>
    <hyperlink ref="C16" location="'6.5a,b'!A1" display="Figure 6.5a  Numbers of motorcycles entering the fleet, by engize size band and year" xr:uid="{00000000-0004-0000-0000-000024000000}"/>
    <hyperlink ref="C17" location="'6.5a,b'!A1" display="Table 6.5b  Average engine capacity of motorcycles entering the fleet, by year" xr:uid="{00000000-0004-0000-0000-000025000000}"/>
    <hyperlink ref="A19" location="'2.1, 2.2, 2.3,2.4'!A1" display="Figure 2.3 Average age of Light, Trucks and Buses by year" xr:uid="{00000000-0004-0000-0000-000026000000}"/>
    <hyperlink ref="A20" location="'2.1, 2.2, 2.3,2.4'!A1" display="Figure 2.4 Light fleet average age in detail, by year" xr:uid="{00000000-0004-0000-0000-000027000000}"/>
    <hyperlink ref="A21" location="'2.5a-2.8a'!A1" display="Figure 2.5a Light fleet year of manufacture, Dec 2010" xr:uid="{00000000-0004-0000-0000-000028000000}"/>
    <hyperlink ref="A22" location="'2.5a-2.8a'!Print_Area" display="Figure 2.6a Motorcycle year of manufacture, Dec 2010" xr:uid="{00000000-0004-0000-0000-000029000000}"/>
    <hyperlink ref="A23" location="'2.5a-2.8a'!Print_Area" display="Figure 2.7a Truck year of manufacture, Dec 2010" xr:uid="{00000000-0004-0000-0000-00002A000000}"/>
    <hyperlink ref="A24" location="'2.5a-2.8a'!Print_Area" display="Figure 2.8a Bus year of manufacture, Dec 2010" xr:uid="{00000000-0004-0000-0000-00002B000000}"/>
    <hyperlink ref="A40" location="'4.4'!A1" display="Figure 4.4 Motorcycle fleet engine composition by year" xr:uid="{00000000-0004-0000-0000-00002C000000}"/>
    <hyperlink ref="C11" location="'6.2b'!A1" display="Figure 6.2b 2010 used light imports : Year of manufacture and fuel" xr:uid="{00000000-0004-0000-0000-00002D000000}"/>
    <hyperlink ref="C40" location="'9.1'!A1" display="Tab 9.1 Average quarterly CO2 emissions of light fleet registrations" xr:uid="{00000000-0004-0000-0000-00002E000000}"/>
    <hyperlink ref="A33" location="'3.6'!A1" display="Tab 3.6 Light fleet travel by engine size" xr:uid="{00000000-0004-0000-0000-00002F000000}"/>
    <hyperlink ref="C26" location="'7.3abc'!A1" display="Figure 7.3a,b,c Last odometer reading of scrapped vehicles" xr:uid="{00000000-0004-0000-0000-000030000000}"/>
    <hyperlink ref="C27" location="'7.3de'!A1" display="Figure 7.3d,e Last odometer reading of scrapped vehicles" xr:uid="{00000000-0004-0000-0000-000031000000}"/>
    <hyperlink ref="C41" location="'9.2'!A1" display="Tab 9.2 Emissions standards of vehicles in the light fleet" xr:uid="{00000000-0004-0000-0000-000032000000}"/>
    <hyperlink ref="A12" location="'1.5b'!A1" display="Figure 1.5b Regional light fleet ownership per capita" xr:uid="{00000000-0004-0000-0000-000033000000}"/>
    <hyperlink ref="A7" location="'1.1extra'!A1" display="Table 1.1 extra Fleet Average Age" xr:uid="{00000000-0004-0000-0000-000036000000}"/>
    <hyperlink ref="A26" location="'2.10'!A1" display="Table 2.10 Light fleet age distribution" xr:uid="{00000000-0004-0000-0000-000037000000}"/>
    <hyperlink ref="C18" location="'6.7a, b'!A1" display="Table 6.7a Vehicles entering the fleet: country of manufacture" xr:uid="{00000000-0004-0000-0000-000038000000}"/>
    <hyperlink ref="C19" location="'6.7a, b'!A1" display="Table 6.7b Vehicles entering the fleet: country imported from" xr:uid="{00000000-0004-0000-0000-000039000000}"/>
    <hyperlink ref="C32" location="'8.2a,b'!A1" display="Table 8.2a  Percentage of light passenger/commercial vehicles by petrol/diesel" xr:uid="{00000000-0004-0000-0000-00003A000000}"/>
    <hyperlink ref="C31" location="'8.2a,b'!A1" display="Table 8.2  Petrol and diesel travel" xr:uid="{00000000-0004-0000-0000-00003B000000}"/>
    <hyperlink ref="C30" location="'8.1a,b'!A1" display="Table 8.1 Diesel vehicles in the light, truck and bus fleets" xr:uid="{00000000-0004-0000-0000-00003C000000}"/>
    <hyperlink ref="C35" location="'8.4'!A1" display="Tab 8.4 Light vehicle fleet by fuel type" xr:uid="{00000000-0004-0000-0000-00003D000000}"/>
    <hyperlink ref="C36" location="'8.5'!A1" display="Tab 8.5 Primary fuel types by vehicle type" xr:uid="{00000000-0004-0000-0000-00003E000000}"/>
    <hyperlink ref="A10" location="'1.4b'!A1" display="Tab 1.4b  Regional vehicle travel" xr:uid="{00000000-0004-0000-0000-00003F000000}"/>
    <hyperlink ref="A37" location="'4.1, 4.2'!A1" display="Tab 4.2 Number of light vehicles by engine capacity by year " xr:uid="{61484F80-2C42-48A8-852E-2A73448B31AA}"/>
  </hyperlinks>
  <pageMargins left="0.75" right="0.75" top="1" bottom="1" header="0.5" footer="0.5"/>
  <pageSetup paperSize="8" scale="58"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J14"/>
  <sheetViews>
    <sheetView workbookViewId="0"/>
  </sheetViews>
  <sheetFormatPr baseColWidth="10" defaultColWidth="8.83203125" defaultRowHeight="13"/>
  <cols>
    <col min="1" max="1" width="14.5" customWidth="1"/>
    <col min="2" max="2" width="10.33203125" style="1" customWidth="1"/>
    <col min="3" max="5" width="8.83203125" style="1"/>
    <col min="6" max="6" width="11" bestFit="1" customWidth="1"/>
  </cols>
  <sheetData>
    <row r="1" spans="1:10" ht="27" customHeight="1">
      <c r="B1" s="17" t="s">
        <v>205</v>
      </c>
      <c r="C1" s="30"/>
      <c r="D1" s="30"/>
      <c r="E1" s="30"/>
      <c r="F1" s="208" t="s">
        <v>77</v>
      </c>
      <c r="G1" s="208"/>
    </row>
    <row r="2" spans="1:10" s="20" customFormat="1" ht="26.25" customHeight="1">
      <c r="A2" s="174" t="s">
        <v>206</v>
      </c>
      <c r="B2" s="175" t="s">
        <v>207</v>
      </c>
      <c r="C2" s="176" t="s">
        <v>208</v>
      </c>
      <c r="D2" s="175" t="s">
        <v>85</v>
      </c>
      <c r="E2" s="175"/>
      <c r="F2" s="107"/>
    </row>
    <row r="3" spans="1:10" s="20" customFormat="1">
      <c r="A3" s="177" t="s">
        <v>209</v>
      </c>
      <c r="B3" s="182">
        <v>14680</v>
      </c>
      <c r="C3" s="182">
        <v>17309</v>
      </c>
      <c r="D3" s="178">
        <f t="shared" ref="D3:D14" si="0">SUM(B3:C3)</f>
        <v>31989</v>
      </c>
      <c r="E3" s="178"/>
      <c r="F3" s="108"/>
      <c r="I3" s="197"/>
      <c r="J3" s="197"/>
    </row>
    <row r="4" spans="1:10" s="20" customFormat="1">
      <c r="A4" s="177" t="s">
        <v>210</v>
      </c>
      <c r="B4" s="182">
        <v>19511</v>
      </c>
      <c r="C4" s="182">
        <v>20958</v>
      </c>
      <c r="D4" s="178">
        <f t="shared" si="0"/>
        <v>40469</v>
      </c>
      <c r="E4" s="178"/>
      <c r="F4" s="107"/>
      <c r="I4" s="197"/>
      <c r="J4" s="197"/>
    </row>
    <row r="5" spans="1:10" s="20" customFormat="1">
      <c r="A5" s="177" t="s">
        <v>211</v>
      </c>
      <c r="B5" s="182">
        <v>9864</v>
      </c>
      <c r="C5" s="182">
        <v>10167</v>
      </c>
      <c r="D5" s="178">
        <f t="shared" si="0"/>
        <v>20031</v>
      </c>
      <c r="E5" s="178"/>
      <c r="F5" s="108"/>
      <c r="I5" s="197"/>
      <c r="J5" s="197"/>
    </row>
    <row r="6" spans="1:10" s="20" customFormat="1">
      <c r="A6" s="177" t="s">
        <v>212</v>
      </c>
      <c r="B6" s="182">
        <v>2082</v>
      </c>
      <c r="C6" s="182">
        <v>6774</v>
      </c>
      <c r="D6" s="178">
        <f t="shared" si="0"/>
        <v>8856</v>
      </c>
      <c r="E6" s="178"/>
      <c r="F6" s="107"/>
      <c r="I6" s="197"/>
      <c r="J6" s="197"/>
    </row>
    <row r="7" spans="1:10" s="20" customFormat="1">
      <c r="A7" s="177" t="s">
        <v>213</v>
      </c>
      <c r="B7" s="182">
        <v>1627</v>
      </c>
      <c r="C7" s="182">
        <v>7454</v>
      </c>
      <c r="D7" s="178">
        <f t="shared" si="0"/>
        <v>9081</v>
      </c>
      <c r="E7" s="178"/>
      <c r="F7" s="108"/>
      <c r="I7" s="197"/>
      <c r="J7" s="197"/>
    </row>
    <row r="8" spans="1:10" s="20" customFormat="1">
      <c r="A8" s="177" t="s">
        <v>214</v>
      </c>
      <c r="B8" s="182">
        <v>1487</v>
      </c>
      <c r="C8" s="182">
        <v>8221</v>
      </c>
      <c r="D8" s="178">
        <f t="shared" si="0"/>
        <v>9708</v>
      </c>
      <c r="E8" s="178"/>
      <c r="F8" s="107"/>
      <c r="I8" s="197"/>
      <c r="J8" s="197"/>
    </row>
    <row r="9" spans="1:10" s="20" customFormat="1">
      <c r="A9" s="177" t="s">
        <v>215</v>
      </c>
      <c r="B9" s="182">
        <v>2071</v>
      </c>
      <c r="C9" s="182">
        <v>15098</v>
      </c>
      <c r="D9" s="178">
        <f>SUM(B9:C9)</f>
        <v>17169</v>
      </c>
      <c r="E9" s="178"/>
      <c r="F9" s="108"/>
      <c r="I9" s="197"/>
      <c r="J9" s="197"/>
    </row>
    <row r="10" spans="1:10" s="20" customFormat="1">
      <c r="A10" s="177" t="s">
        <v>216</v>
      </c>
      <c r="B10" s="182">
        <v>1126</v>
      </c>
      <c r="C10" s="182">
        <v>18249</v>
      </c>
      <c r="D10" s="178">
        <f t="shared" si="0"/>
        <v>19375</v>
      </c>
      <c r="E10" s="178"/>
      <c r="F10" s="107"/>
      <c r="I10" s="197"/>
      <c r="J10" s="197"/>
    </row>
    <row r="11" spans="1:10" s="20" customFormat="1">
      <c r="A11" s="177" t="s">
        <v>217</v>
      </c>
      <c r="B11" s="182">
        <v>331</v>
      </c>
      <c r="C11" s="182">
        <v>17778</v>
      </c>
      <c r="D11" s="178">
        <f t="shared" si="0"/>
        <v>18109</v>
      </c>
      <c r="E11" s="178"/>
      <c r="F11" s="108"/>
      <c r="I11" s="197"/>
      <c r="J11" s="197"/>
    </row>
    <row r="12" spans="1:10" s="20" customFormat="1">
      <c r="A12" s="177" t="s">
        <v>218</v>
      </c>
      <c r="B12" s="182">
        <v>1098</v>
      </c>
      <c r="C12" s="182">
        <v>2408</v>
      </c>
      <c r="D12" s="178">
        <f t="shared" si="0"/>
        <v>3506</v>
      </c>
      <c r="E12" s="178"/>
      <c r="F12" s="107"/>
      <c r="I12" s="197"/>
      <c r="J12" s="197"/>
    </row>
    <row r="13" spans="1:10" s="20" customFormat="1">
      <c r="A13" s="177" t="s">
        <v>219</v>
      </c>
      <c r="B13" s="182">
        <v>596</v>
      </c>
      <c r="C13" s="182">
        <v>1857</v>
      </c>
      <c r="D13" s="178">
        <f t="shared" si="0"/>
        <v>2453</v>
      </c>
      <c r="E13" s="178"/>
      <c r="F13" s="108"/>
      <c r="I13" s="197"/>
      <c r="J13" s="197"/>
    </row>
    <row r="14" spans="1:10" s="20" customFormat="1">
      <c r="A14" s="177" t="s">
        <v>220</v>
      </c>
      <c r="B14" s="182">
        <v>971</v>
      </c>
      <c r="C14" s="182">
        <v>5127</v>
      </c>
      <c r="D14" s="178">
        <f t="shared" si="0"/>
        <v>6098</v>
      </c>
      <c r="E14" s="178"/>
      <c r="F14" s="107"/>
      <c r="I14" s="197"/>
      <c r="J14" s="197"/>
    </row>
  </sheetData>
  <mergeCells count="1">
    <mergeCell ref="F1:G1"/>
  </mergeCells>
  <phoneticPr fontId="6" type="noConversion"/>
  <hyperlinks>
    <hyperlink ref="F1:G1" location="Contents!A1" display="Back to Contents" xr:uid="{00000000-0004-0000-0A00-000000000000}"/>
  </hyperlinks>
  <pageMargins left="0.75" right="0.75" top="1" bottom="1" header="0.5" footer="0.5"/>
  <pageSetup paperSize="9"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Z29"/>
  <sheetViews>
    <sheetView workbookViewId="0"/>
  </sheetViews>
  <sheetFormatPr baseColWidth="10" defaultColWidth="8.83203125" defaultRowHeight="13"/>
  <cols>
    <col min="2" max="2" width="11.6640625" bestFit="1" customWidth="1"/>
    <col min="14" max="14" width="8.83203125" customWidth="1"/>
    <col min="15" max="15" width="8.5" customWidth="1"/>
    <col min="16" max="16" width="9.1640625" customWidth="1"/>
    <col min="17" max="17" width="9.5" customWidth="1"/>
    <col min="18" max="18" width="8.5" customWidth="1"/>
    <col min="19" max="19" width="8.33203125" customWidth="1"/>
    <col min="20" max="20" width="8.6640625" customWidth="1"/>
    <col min="21" max="21" width="8.5" customWidth="1"/>
    <col min="22" max="23" width="8.33203125" customWidth="1"/>
    <col min="24" max="24" width="8.1640625" customWidth="1"/>
    <col min="25" max="25" width="8.33203125" customWidth="1"/>
    <col min="26" max="26" width="8.6640625" customWidth="1"/>
    <col min="27" max="33" width="7.6640625" customWidth="1"/>
    <col min="34" max="36" width="6.83203125" customWidth="1"/>
    <col min="37" max="37" width="7.6640625" customWidth="1"/>
  </cols>
  <sheetData>
    <row r="1" spans="1:26" ht="24.75" customHeight="1">
      <c r="B1" s="17" t="s">
        <v>221</v>
      </c>
      <c r="C1" s="17"/>
      <c r="D1" s="17"/>
      <c r="E1" s="17"/>
      <c r="F1" s="17"/>
      <c r="G1" s="17"/>
      <c r="H1" s="17"/>
      <c r="I1" s="17"/>
      <c r="J1" s="17"/>
      <c r="K1" s="17"/>
      <c r="L1" s="17"/>
      <c r="M1" s="17"/>
      <c r="N1" s="17"/>
      <c r="O1" s="17"/>
      <c r="P1" s="17"/>
      <c r="Q1" s="17"/>
      <c r="R1" s="17"/>
      <c r="S1" s="213" t="s">
        <v>77</v>
      </c>
      <c r="T1" s="213"/>
      <c r="U1" s="17"/>
      <c r="V1" s="17"/>
      <c r="W1" s="17"/>
      <c r="X1" s="17"/>
      <c r="Y1" s="17"/>
      <c r="Z1" s="17"/>
    </row>
    <row r="2" spans="1:26">
      <c r="A2" s="42" t="s">
        <v>222</v>
      </c>
      <c r="B2" s="42">
        <v>2000</v>
      </c>
      <c r="C2" s="42">
        <v>2001</v>
      </c>
      <c r="D2" s="42">
        <v>2002</v>
      </c>
      <c r="E2" s="42">
        <v>2003</v>
      </c>
      <c r="F2" s="42">
        <v>2004</v>
      </c>
      <c r="G2" s="42">
        <v>2005</v>
      </c>
      <c r="H2" s="42">
        <v>2006</v>
      </c>
      <c r="I2" s="42">
        <v>2007</v>
      </c>
      <c r="J2" s="42">
        <v>2008</v>
      </c>
      <c r="K2" s="42">
        <v>2009</v>
      </c>
      <c r="L2" s="42">
        <v>2010</v>
      </c>
      <c r="M2" s="42">
        <v>2011</v>
      </c>
      <c r="N2" s="42">
        <v>2012</v>
      </c>
      <c r="O2" s="42">
        <v>2013</v>
      </c>
      <c r="P2" s="42">
        <v>2014</v>
      </c>
      <c r="Q2" s="42">
        <v>2015</v>
      </c>
      <c r="R2" s="42">
        <v>2016</v>
      </c>
      <c r="S2" s="42">
        <v>2017</v>
      </c>
      <c r="T2" s="42">
        <v>2018</v>
      </c>
      <c r="U2" s="42">
        <v>2019</v>
      </c>
      <c r="V2" s="42">
        <v>2020</v>
      </c>
      <c r="W2" s="42">
        <v>2021</v>
      </c>
      <c r="X2" s="42">
        <v>2022</v>
      </c>
      <c r="Y2" s="42">
        <v>2023</v>
      </c>
      <c r="Z2" s="42">
        <v>2024</v>
      </c>
    </row>
    <row r="3" spans="1:26">
      <c r="A3" s="42" t="s">
        <v>223</v>
      </c>
      <c r="B3" s="182">
        <v>375582</v>
      </c>
      <c r="C3" s="182">
        <v>361235</v>
      </c>
      <c r="D3" s="182">
        <v>371518</v>
      </c>
      <c r="E3" s="182">
        <v>397125</v>
      </c>
      <c r="F3" s="182">
        <v>422491</v>
      </c>
      <c r="G3" s="182">
        <v>451852</v>
      </c>
      <c r="H3" s="182">
        <v>475863</v>
      </c>
      <c r="I3" s="182">
        <v>498433</v>
      </c>
      <c r="J3" s="182">
        <v>503687</v>
      </c>
      <c r="K3" s="182">
        <v>471535</v>
      </c>
      <c r="L3" s="182">
        <v>448707</v>
      </c>
      <c r="M3" s="182">
        <v>425697</v>
      </c>
      <c r="N3" s="182">
        <v>423095</v>
      </c>
      <c r="O3" s="182">
        <v>442596</v>
      </c>
      <c r="P3" s="182">
        <v>502352</v>
      </c>
      <c r="Q3" s="182">
        <v>558447</v>
      </c>
      <c r="R3" s="182">
        <v>619912</v>
      </c>
      <c r="S3" s="182">
        <v>677384</v>
      </c>
      <c r="T3" s="182">
        <v>721539</v>
      </c>
      <c r="U3" s="182">
        <v>744119</v>
      </c>
      <c r="V3" s="182">
        <v>726022</v>
      </c>
      <c r="W3" s="182">
        <v>743417</v>
      </c>
      <c r="X3" s="182">
        <v>746863</v>
      </c>
      <c r="Y3" s="182">
        <v>729496</v>
      </c>
      <c r="Z3" s="182">
        <v>695187</v>
      </c>
    </row>
    <row r="4" spans="1:26">
      <c r="A4" s="54" t="s">
        <v>224</v>
      </c>
      <c r="B4" s="182">
        <v>720455</v>
      </c>
      <c r="C4" s="182">
        <v>737618</v>
      </c>
      <c r="D4" s="182">
        <v>730109</v>
      </c>
      <c r="E4" s="182">
        <v>759990</v>
      </c>
      <c r="F4" s="182">
        <v>761857</v>
      </c>
      <c r="G4" s="182">
        <v>756351</v>
      </c>
      <c r="H4" s="182">
        <v>660988</v>
      </c>
      <c r="I4" s="182">
        <v>609581</v>
      </c>
      <c r="J4" s="182">
        <v>592799</v>
      </c>
      <c r="K4" s="182">
        <v>594257</v>
      </c>
      <c r="L4" s="182">
        <v>630820</v>
      </c>
      <c r="M4" s="182">
        <v>649263</v>
      </c>
      <c r="N4" s="182">
        <v>663825</v>
      </c>
      <c r="O4" s="182">
        <v>704389</v>
      </c>
      <c r="P4" s="182">
        <v>698783</v>
      </c>
      <c r="Q4" s="182">
        <v>665781</v>
      </c>
      <c r="R4" s="182">
        <v>628969</v>
      </c>
      <c r="S4" s="182">
        <v>606436</v>
      </c>
      <c r="T4" s="182">
        <v>603566</v>
      </c>
      <c r="U4" s="182">
        <v>663267</v>
      </c>
      <c r="V4" s="182">
        <v>706624</v>
      </c>
      <c r="W4" s="182">
        <v>779195</v>
      </c>
      <c r="X4" s="182">
        <v>832583</v>
      </c>
      <c r="Y4" s="182">
        <v>880658</v>
      </c>
      <c r="Z4" s="182">
        <v>876897</v>
      </c>
    </row>
    <row r="5" spans="1:26">
      <c r="A5" s="55" t="s">
        <v>225</v>
      </c>
      <c r="B5" s="182">
        <v>785319</v>
      </c>
      <c r="C5" s="182">
        <v>829930</v>
      </c>
      <c r="D5" s="182">
        <v>887797</v>
      </c>
      <c r="E5" s="182">
        <v>907682</v>
      </c>
      <c r="F5" s="182">
        <v>926723</v>
      </c>
      <c r="G5" s="182">
        <v>938704</v>
      </c>
      <c r="H5" s="182">
        <v>1023084</v>
      </c>
      <c r="I5" s="182">
        <v>1052602</v>
      </c>
      <c r="J5" s="182">
        <v>1050431</v>
      </c>
      <c r="K5" s="182">
        <v>995683</v>
      </c>
      <c r="L5" s="182">
        <v>926371</v>
      </c>
      <c r="M5" s="182">
        <v>809517</v>
      </c>
      <c r="N5" s="182">
        <v>752869</v>
      </c>
      <c r="O5" s="182">
        <v>724439</v>
      </c>
      <c r="P5" s="182">
        <v>765807</v>
      </c>
      <c r="Q5" s="182">
        <v>854408</v>
      </c>
      <c r="R5" s="182">
        <v>961473</v>
      </c>
      <c r="S5" s="182">
        <v>1079658</v>
      </c>
      <c r="T5" s="182">
        <v>1176182</v>
      </c>
      <c r="U5" s="182">
        <v>1122624</v>
      </c>
      <c r="V5" s="182">
        <v>1016596</v>
      </c>
      <c r="W5" s="182">
        <v>909729</v>
      </c>
      <c r="X5" s="182">
        <v>832915</v>
      </c>
      <c r="Y5" s="182">
        <v>812555</v>
      </c>
      <c r="Z5" s="182">
        <v>870374</v>
      </c>
    </row>
    <row r="6" spans="1:26">
      <c r="A6" s="42" t="s">
        <v>226</v>
      </c>
      <c r="B6" s="182">
        <v>393873</v>
      </c>
      <c r="C6" s="182">
        <v>404909</v>
      </c>
      <c r="D6" s="182">
        <v>419305</v>
      </c>
      <c r="E6" s="182">
        <v>446602</v>
      </c>
      <c r="F6" s="182">
        <v>488834</v>
      </c>
      <c r="G6" s="182">
        <v>536064</v>
      </c>
      <c r="H6" s="182">
        <v>572274</v>
      </c>
      <c r="I6" s="182">
        <v>616162</v>
      </c>
      <c r="J6" s="182">
        <v>627737</v>
      </c>
      <c r="K6" s="182">
        <v>661051</v>
      </c>
      <c r="L6" s="182">
        <v>687221</v>
      </c>
      <c r="M6" s="182">
        <v>768157</v>
      </c>
      <c r="N6" s="182">
        <v>808712</v>
      </c>
      <c r="O6" s="182">
        <v>813647</v>
      </c>
      <c r="P6" s="182">
        <v>773987</v>
      </c>
      <c r="Q6" s="182">
        <v>728881</v>
      </c>
      <c r="R6" s="182">
        <v>645358</v>
      </c>
      <c r="S6" s="182">
        <v>596427</v>
      </c>
      <c r="T6" s="182">
        <v>568427</v>
      </c>
      <c r="U6" s="182">
        <v>647325</v>
      </c>
      <c r="V6" s="182">
        <v>768761</v>
      </c>
      <c r="W6" s="182">
        <v>871787</v>
      </c>
      <c r="X6" s="182">
        <v>963343</v>
      </c>
      <c r="Y6" s="182">
        <v>1020601</v>
      </c>
      <c r="Z6" s="182">
        <v>952517</v>
      </c>
    </row>
    <row r="7" spans="1:26">
      <c r="A7" s="42" t="s">
        <v>227</v>
      </c>
      <c r="B7" s="182">
        <v>219660</v>
      </c>
      <c r="C7" s="182">
        <v>229994</v>
      </c>
      <c r="D7" s="182">
        <v>239338</v>
      </c>
      <c r="E7" s="182">
        <v>248150</v>
      </c>
      <c r="F7" s="182">
        <v>267243</v>
      </c>
      <c r="G7" s="182">
        <v>284268</v>
      </c>
      <c r="H7" s="182">
        <v>297686</v>
      </c>
      <c r="I7" s="182">
        <v>312170</v>
      </c>
      <c r="J7" s="182">
        <v>334319</v>
      </c>
      <c r="K7" s="182">
        <v>377732</v>
      </c>
      <c r="L7" s="182">
        <v>429744</v>
      </c>
      <c r="M7" s="182">
        <v>465309</v>
      </c>
      <c r="N7" s="182">
        <v>517571</v>
      </c>
      <c r="O7" s="182">
        <v>558646</v>
      </c>
      <c r="P7" s="182">
        <v>618400</v>
      </c>
      <c r="Q7" s="182">
        <v>675143</v>
      </c>
      <c r="R7" s="182">
        <v>775069</v>
      </c>
      <c r="S7" s="182">
        <v>822927</v>
      </c>
      <c r="T7" s="182">
        <v>829225</v>
      </c>
      <c r="U7" s="182">
        <v>818007</v>
      </c>
      <c r="V7" s="182">
        <v>818079</v>
      </c>
      <c r="W7" s="182">
        <v>818513</v>
      </c>
      <c r="X7" s="182">
        <v>819641</v>
      </c>
      <c r="Y7" s="182">
        <v>828125</v>
      </c>
      <c r="Z7" s="182">
        <v>914858</v>
      </c>
    </row>
    <row r="8" spans="1:26">
      <c r="A8" s="42" t="s">
        <v>85</v>
      </c>
      <c r="B8" s="182">
        <f t="shared" ref="B8:X8" si="0">SUM(B3:B7)</f>
        <v>2494889</v>
      </c>
      <c r="C8" s="182">
        <f t="shared" si="0"/>
        <v>2563686</v>
      </c>
      <c r="D8" s="182">
        <f t="shared" si="0"/>
        <v>2648067</v>
      </c>
      <c r="E8" s="182">
        <f t="shared" si="0"/>
        <v>2759549</v>
      </c>
      <c r="F8" s="182">
        <f t="shared" si="0"/>
        <v>2867148</v>
      </c>
      <c r="G8" s="182">
        <f t="shared" si="0"/>
        <v>2967239</v>
      </c>
      <c r="H8" s="182">
        <f t="shared" si="0"/>
        <v>3029895</v>
      </c>
      <c r="I8" s="182">
        <f t="shared" si="0"/>
        <v>3088948</v>
      </c>
      <c r="J8" s="182">
        <f t="shared" si="0"/>
        <v>3108973</v>
      </c>
      <c r="K8" s="182">
        <f t="shared" si="0"/>
        <v>3100258</v>
      </c>
      <c r="L8" s="182">
        <f t="shared" si="0"/>
        <v>3122863</v>
      </c>
      <c r="M8" s="182">
        <f t="shared" si="0"/>
        <v>3117943</v>
      </c>
      <c r="N8" s="182">
        <f t="shared" si="0"/>
        <v>3166072</v>
      </c>
      <c r="O8" s="182">
        <f t="shared" si="0"/>
        <v>3243717</v>
      </c>
      <c r="P8" s="182">
        <f t="shared" si="0"/>
        <v>3359329</v>
      </c>
      <c r="Q8" s="182">
        <f t="shared" si="0"/>
        <v>3482660</v>
      </c>
      <c r="R8" s="182">
        <f>SUM(R3:R7)</f>
        <v>3630781</v>
      </c>
      <c r="S8" s="182">
        <f>SUM(S3:S7)</f>
        <v>3782832</v>
      </c>
      <c r="T8" s="182">
        <f t="shared" si="0"/>
        <v>3898939</v>
      </c>
      <c r="U8" s="182">
        <f t="shared" si="0"/>
        <v>3995342</v>
      </c>
      <c r="V8" s="182">
        <f t="shared" si="0"/>
        <v>4036082</v>
      </c>
      <c r="W8" s="182">
        <f t="shared" si="0"/>
        <v>4122641</v>
      </c>
      <c r="X8" s="182">
        <f t="shared" si="0"/>
        <v>4195345</v>
      </c>
      <c r="Y8" s="182">
        <f>SUM(Y3:Y7)</f>
        <v>4271435</v>
      </c>
      <c r="Z8" s="182">
        <f>SUM(Z3:Z7)</f>
        <v>4309833</v>
      </c>
    </row>
    <row r="9" spans="1:26">
      <c r="T9" s="42"/>
    </row>
    <row r="11" spans="1:26">
      <c r="A11" s="42" t="s">
        <v>228</v>
      </c>
      <c r="B11" s="73">
        <f t="shared" ref="B11:T11" si="1">B3/B$8</f>
        <v>0.15054056513135455</v>
      </c>
      <c r="C11" s="73">
        <f t="shared" si="1"/>
        <v>0.14090454135178801</v>
      </c>
      <c r="D11" s="73">
        <f t="shared" si="1"/>
        <v>0.14029780968532896</v>
      </c>
      <c r="E11" s="73">
        <f t="shared" si="1"/>
        <v>0.14390938519301524</v>
      </c>
      <c r="F11" s="73">
        <f t="shared" si="1"/>
        <v>0.14735583932186269</v>
      </c>
      <c r="G11" s="73">
        <f t="shared" si="1"/>
        <v>0.1522802848034823</v>
      </c>
      <c r="H11" s="73">
        <f t="shared" si="1"/>
        <v>0.1570559375819954</v>
      </c>
      <c r="I11" s="73">
        <f t="shared" si="1"/>
        <v>0.16136011354027327</v>
      </c>
      <c r="J11" s="73">
        <f t="shared" si="1"/>
        <v>0.16201073473458921</v>
      </c>
      <c r="K11" s="73">
        <f t="shared" si="1"/>
        <v>0.15209540625328602</v>
      </c>
      <c r="L11" s="73">
        <f t="shared" si="1"/>
        <v>0.14368449720656973</v>
      </c>
      <c r="M11" s="73">
        <f t="shared" si="1"/>
        <v>0.13653136057971554</v>
      </c>
      <c r="N11" s="73">
        <f t="shared" si="1"/>
        <v>0.13363404243491619</v>
      </c>
      <c r="O11" s="73">
        <f t="shared" si="1"/>
        <v>0.13644716847986429</v>
      </c>
      <c r="P11" s="73">
        <f t="shared" si="1"/>
        <v>0.14953938718119006</v>
      </c>
      <c r="Q11" s="73">
        <f t="shared" si="1"/>
        <v>0.16035070894086703</v>
      </c>
      <c r="R11" s="73">
        <f t="shared" si="1"/>
        <v>0.17073792112495906</v>
      </c>
      <c r="S11" s="73">
        <f t="shared" si="1"/>
        <v>0.1790679575513795</v>
      </c>
      <c r="T11" s="73">
        <f t="shared" si="1"/>
        <v>0.18506034590436013</v>
      </c>
      <c r="U11" s="73">
        <f t="shared" ref="U11:Y15" si="2">U3/U$8</f>
        <v>0.18624663420553234</v>
      </c>
      <c r="V11" s="73">
        <f t="shared" si="2"/>
        <v>0.17988286660181829</v>
      </c>
      <c r="W11" s="73">
        <f t="shared" si="2"/>
        <v>0.18032542731710086</v>
      </c>
      <c r="X11" s="73">
        <f t="shared" si="2"/>
        <v>0.17802183133925814</v>
      </c>
      <c r="Y11" s="56">
        <f t="shared" si="2"/>
        <v>0.17078475968848877</v>
      </c>
      <c r="Z11" s="56">
        <f t="shared" ref="Z11" si="3">Z3/Z$8</f>
        <v>0.16130253770853767</v>
      </c>
    </row>
    <row r="12" spans="1:26">
      <c r="A12" s="54" t="s">
        <v>229</v>
      </c>
      <c r="B12" s="73">
        <f t="shared" ref="B12:T12" si="4">B4/B$8</f>
        <v>0.28877236622551145</v>
      </c>
      <c r="C12" s="73">
        <f t="shared" si="4"/>
        <v>0.28771776262771648</v>
      </c>
      <c r="D12" s="73">
        <f t="shared" si="4"/>
        <v>0.27571394530425403</v>
      </c>
      <c r="E12" s="73">
        <f t="shared" si="4"/>
        <v>0.27540369821300509</v>
      </c>
      <c r="F12" s="73">
        <f t="shared" si="4"/>
        <v>0.26571945361732285</v>
      </c>
      <c r="G12" s="73">
        <f t="shared" si="4"/>
        <v>0.25490059951355454</v>
      </c>
      <c r="H12" s="73">
        <f t="shared" si="4"/>
        <v>0.21815541462657947</v>
      </c>
      <c r="I12" s="73">
        <f t="shared" si="4"/>
        <v>0.19734259042237035</v>
      </c>
      <c r="J12" s="73">
        <f t="shared" si="4"/>
        <v>0.19067357612948069</v>
      </c>
      <c r="K12" s="73">
        <f t="shared" si="4"/>
        <v>0.19167985374120478</v>
      </c>
      <c r="L12" s="73">
        <f t="shared" si="4"/>
        <v>0.20200053604657009</v>
      </c>
      <c r="M12" s="73">
        <f t="shared" si="4"/>
        <v>0.20823440325881518</v>
      </c>
      <c r="N12" s="73">
        <f t="shared" si="4"/>
        <v>0.20966832087204587</v>
      </c>
      <c r="O12" s="73">
        <f t="shared" si="4"/>
        <v>0.21715488743315153</v>
      </c>
      <c r="P12" s="73">
        <f t="shared" si="4"/>
        <v>0.20801267157816339</v>
      </c>
      <c r="Q12" s="73">
        <f t="shared" si="4"/>
        <v>0.19117025492008982</v>
      </c>
      <c r="R12" s="73">
        <f t="shared" si="4"/>
        <v>0.17323242575082332</v>
      </c>
      <c r="S12" s="73">
        <f t="shared" si="4"/>
        <v>0.16031269694239661</v>
      </c>
      <c r="T12" s="73">
        <f t="shared" si="4"/>
        <v>0.15480262707367312</v>
      </c>
      <c r="U12" s="73">
        <f t="shared" si="2"/>
        <v>0.1660100687250303</v>
      </c>
      <c r="V12" s="73">
        <f t="shared" si="2"/>
        <v>0.17507672044324174</v>
      </c>
      <c r="W12" s="73">
        <f t="shared" si="2"/>
        <v>0.18900384486546368</v>
      </c>
      <c r="X12" s="73">
        <f t="shared" si="2"/>
        <v>0.19845400080327125</v>
      </c>
      <c r="Y12" s="56">
        <f t="shared" si="2"/>
        <v>0.20617380341735272</v>
      </c>
      <c r="Z12" s="56">
        <f t="shared" ref="Z12" si="5">Z4/Z$8</f>
        <v>0.2034642641605835</v>
      </c>
    </row>
    <row r="13" spans="1:26">
      <c r="A13" s="55" t="s">
        <v>230</v>
      </c>
      <c r="B13" s="73">
        <f t="shared" ref="B13:T13" si="6">B5/B$8</f>
        <v>0.31477111807379005</v>
      </c>
      <c r="C13" s="73">
        <f t="shared" si="6"/>
        <v>0.32372529241100512</v>
      </c>
      <c r="D13" s="73">
        <f t="shared" si="6"/>
        <v>0.33526228754786036</v>
      </c>
      <c r="E13" s="73">
        <f t="shared" si="6"/>
        <v>0.32892403794967945</v>
      </c>
      <c r="F13" s="73">
        <f t="shared" si="6"/>
        <v>0.32322119402277105</v>
      </c>
      <c r="G13" s="73">
        <f t="shared" si="6"/>
        <v>0.31635604681658608</v>
      </c>
      <c r="H13" s="73">
        <f t="shared" si="6"/>
        <v>0.33766318634804177</v>
      </c>
      <c r="I13" s="73">
        <f t="shared" si="6"/>
        <v>0.34076391056113603</v>
      </c>
      <c r="J13" s="73">
        <f t="shared" si="6"/>
        <v>0.33787073737854911</v>
      </c>
      <c r="K13" s="73">
        <f t="shared" si="6"/>
        <v>0.32116133560497223</v>
      </c>
      <c r="L13" s="73">
        <f t="shared" si="6"/>
        <v>0.29664157537490438</v>
      </c>
      <c r="M13" s="73">
        <f t="shared" si="6"/>
        <v>0.25963175080493772</v>
      </c>
      <c r="N13" s="73">
        <f t="shared" si="6"/>
        <v>0.23779276024044937</v>
      </c>
      <c r="O13" s="73">
        <f t="shared" si="6"/>
        <v>0.2233360678505554</v>
      </c>
      <c r="P13" s="73">
        <f t="shared" si="6"/>
        <v>0.22796427500849129</v>
      </c>
      <c r="Q13" s="73">
        <f t="shared" si="6"/>
        <v>0.24533201633234367</v>
      </c>
      <c r="R13" s="73">
        <f t="shared" si="6"/>
        <v>0.26481162041995926</v>
      </c>
      <c r="S13" s="73">
        <f t="shared" si="6"/>
        <v>0.28540997855574873</v>
      </c>
      <c r="T13" s="73">
        <f t="shared" si="6"/>
        <v>0.30166719715286644</v>
      </c>
      <c r="U13" s="73">
        <f t="shared" si="2"/>
        <v>0.28098320494215512</v>
      </c>
      <c r="V13" s="73">
        <f t="shared" si="2"/>
        <v>0.25187694402640975</v>
      </c>
      <c r="W13" s="73">
        <f t="shared" si="2"/>
        <v>0.22066655816016967</v>
      </c>
      <c r="X13" s="73">
        <f t="shared" si="2"/>
        <v>0.19853313613064003</v>
      </c>
      <c r="Y13" s="56">
        <f t="shared" si="2"/>
        <v>0.19022998125922552</v>
      </c>
      <c r="Z13" s="56">
        <f t="shared" ref="Z13" si="7">Z5/Z$8</f>
        <v>0.20195074843967273</v>
      </c>
    </row>
    <row r="14" spans="1:26">
      <c r="A14" s="42" t="s">
        <v>231</v>
      </c>
      <c r="B14" s="73">
        <f t="shared" ref="B14:T14" si="8">B6/B$8</f>
        <v>0.15787195342157506</v>
      </c>
      <c r="C14" s="73">
        <f t="shared" si="8"/>
        <v>0.15794016895984922</v>
      </c>
      <c r="D14" s="73">
        <f t="shared" si="8"/>
        <v>0.15834380323458583</v>
      </c>
      <c r="E14" s="73">
        <f t="shared" si="8"/>
        <v>0.1618387642328511</v>
      </c>
      <c r="F14" s="73">
        <f t="shared" si="8"/>
        <v>0.17049486109541606</v>
      </c>
      <c r="G14" s="73">
        <f t="shared" si="8"/>
        <v>0.18066087699710068</v>
      </c>
      <c r="H14" s="73">
        <f t="shared" si="8"/>
        <v>0.18887585213348979</v>
      </c>
      <c r="I14" s="73">
        <f t="shared" si="8"/>
        <v>0.19947308922001925</v>
      </c>
      <c r="J14" s="73">
        <f t="shared" si="8"/>
        <v>0.20191137073239299</v>
      </c>
      <c r="K14" s="73">
        <f t="shared" si="8"/>
        <v>0.21322451228252617</v>
      </c>
      <c r="L14" s="73">
        <f t="shared" si="8"/>
        <v>0.22006120665555934</v>
      </c>
      <c r="M14" s="73">
        <f t="shared" si="8"/>
        <v>0.24636659489926532</v>
      </c>
      <c r="N14" s="73">
        <f t="shared" si="8"/>
        <v>0.25543070403957963</v>
      </c>
      <c r="O14" s="73">
        <f t="shared" si="8"/>
        <v>0.25083785052765084</v>
      </c>
      <c r="P14" s="73">
        <f t="shared" si="8"/>
        <v>0.23039928509532706</v>
      </c>
      <c r="Q14" s="73">
        <f t="shared" si="8"/>
        <v>0.20928858975610595</v>
      </c>
      <c r="R14" s="73">
        <f t="shared" si="8"/>
        <v>0.17774633061041137</v>
      </c>
      <c r="S14" s="73">
        <f t="shared" si="8"/>
        <v>0.15766679567054523</v>
      </c>
      <c r="T14" s="73">
        <f t="shared" si="8"/>
        <v>0.14579017522459314</v>
      </c>
      <c r="U14" s="73">
        <f t="shared" si="2"/>
        <v>0.1620199221994012</v>
      </c>
      <c r="V14" s="73">
        <f t="shared" si="2"/>
        <v>0.19047209645393726</v>
      </c>
      <c r="W14" s="73">
        <f t="shared" si="2"/>
        <v>0.2114632343684546</v>
      </c>
      <c r="X14" s="73">
        <f t="shared" si="2"/>
        <v>0.22962187853442328</v>
      </c>
      <c r="Y14" s="56">
        <f t="shared" si="2"/>
        <v>0.23893632936003942</v>
      </c>
      <c r="Z14" s="56">
        <f t="shared" ref="Z14" si="9">Z6/Z$8</f>
        <v>0.22101018763372038</v>
      </c>
    </row>
    <row r="15" spans="1:26">
      <c r="A15" s="42" t="s">
        <v>232</v>
      </c>
      <c r="B15" s="73">
        <f t="shared" ref="B15:T15" si="10">B7/B$8</f>
        <v>8.8043997147768893E-2</v>
      </c>
      <c r="C15" s="73">
        <f t="shared" si="10"/>
        <v>8.9712234649641176E-2</v>
      </c>
      <c r="D15" s="73">
        <f t="shared" si="10"/>
        <v>9.0382154227970815E-2</v>
      </c>
      <c r="E15" s="73">
        <f t="shared" si="10"/>
        <v>8.992411441144911E-2</v>
      </c>
      <c r="F15" s="73">
        <f t="shared" si="10"/>
        <v>9.3208651942627313E-2</v>
      </c>
      <c r="G15" s="73">
        <f t="shared" si="10"/>
        <v>9.5802191869276451E-2</v>
      </c>
      <c r="H15" s="73">
        <f t="shared" si="10"/>
        <v>9.8249609309893571E-2</v>
      </c>
      <c r="I15" s="73">
        <f t="shared" si="10"/>
        <v>0.10106029625620114</v>
      </c>
      <c r="J15" s="73">
        <f t="shared" si="10"/>
        <v>0.107533581024988</v>
      </c>
      <c r="K15" s="73">
        <f t="shared" si="10"/>
        <v>0.12183889211801083</v>
      </c>
      <c r="L15" s="73">
        <f t="shared" si="10"/>
        <v>0.13761218471639647</v>
      </c>
      <c r="M15" s="73">
        <f t="shared" si="10"/>
        <v>0.14923589045726621</v>
      </c>
      <c r="N15" s="73">
        <f t="shared" si="10"/>
        <v>0.16347417241300893</v>
      </c>
      <c r="O15" s="73">
        <f t="shared" si="10"/>
        <v>0.17222402570877793</v>
      </c>
      <c r="P15" s="73">
        <f t="shared" si="10"/>
        <v>0.18408438113682821</v>
      </c>
      <c r="Q15" s="73">
        <f t="shared" si="10"/>
        <v>0.1938584300505935</v>
      </c>
      <c r="R15" s="73">
        <f t="shared" si="10"/>
        <v>0.21347170209384703</v>
      </c>
      <c r="S15" s="73">
        <f t="shared" si="10"/>
        <v>0.21754257127992996</v>
      </c>
      <c r="T15" s="73">
        <f t="shared" si="10"/>
        <v>0.21267965464450714</v>
      </c>
      <c r="U15" s="73">
        <f t="shared" si="2"/>
        <v>0.20474016992788102</v>
      </c>
      <c r="V15" s="73">
        <f t="shared" si="2"/>
        <v>0.20269137247459293</v>
      </c>
      <c r="W15" s="73">
        <f t="shared" si="2"/>
        <v>0.19854093528881123</v>
      </c>
      <c r="X15" s="73">
        <f t="shared" si="2"/>
        <v>0.1953691531924073</v>
      </c>
      <c r="Y15" s="56">
        <f t="shared" si="2"/>
        <v>0.19387512627489356</v>
      </c>
      <c r="Z15" s="56">
        <f t="shared" ref="Z15" si="11">Z7/Z$8</f>
        <v>0.21227226205748576</v>
      </c>
    </row>
    <row r="16" spans="1:26">
      <c r="A16" s="42"/>
      <c r="B16" s="42"/>
      <c r="C16" s="42"/>
      <c r="D16" s="42"/>
      <c r="E16" s="42"/>
      <c r="F16" s="42"/>
      <c r="G16" s="42"/>
      <c r="H16" s="42"/>
      <c r="I16" s="42"/>
      <c r="J16" s="42"/>
      <c r="K16" s="42"/>
      <c r="L16" s="42"/>
      <c r="M16" s="42"/>
      <c r="N16" s="42"/>
      <c r="O16" s="42"/>
      <c r="P16" s="42"/>
      <c r="Q16" s="42"/>
      <c r="R16" s="42"/>
      <c r="S16" s="42"/>
      <c r="T16" s="42"/>
    </row>
    <row r="17" spans="2:24">
      <c r="B17" s="100"/>
      <c r="C17" s="100"/>
      <c r="D17" s="100"/>
      <c r="E17" s="100"/>
      <c r="F17" s="100"/>
      <c r="G17" s="100"/>
      <c r="H17" s="100"/>
      <c r="I17" s="100"/>
      <c r="J17" s="100"/>
      <c r="K17" s="100"/>
      <c r="L17" s="100"/>
      <c r="M17" s="100"/>
      <c r="N17" s="100"/>
      <c r="O17" s="100"/>
      <c r="P17" s="100"/>
      <c r="Q17" s="100"/>
      <c r="R17" s="100"/>
      <c r="S17" s="100"/>
      <c r="T17" s="100"/>
    </row>
    <row r="25" spans="2:24">
      <c r="B25" s="196"/>
      <c r="C25" s="196"/>
      <c r="D25" s="196"/>
      <c r="E25" s="196"/>
      <c r="F25" s="196"/>
      <c r="G25" s="196"/>
      <c r="H25" s="196"/>
      <c r="I25" s="196"/>
      <c r="J25" s="196"/>
      <c r="K25" s="196"/>
      <c r="L25" s="196"/>
      <c r="M25" s="196"/>
      <c r="N25" s="196"/>
      <c r="O25" s="196"/>
      <c r="P25" s="196"/>
      <c r="Q25" s="196"/>
      <c r="R25" s="196"/>
      <c r="S25" s="196"/>
      <c r="T25" s="196"/>
      <c r="U25" s="196"/>
      <c r="V25" s="196"/>
      <c r="W25" s="196"/>
      <c r="X25" s="196"/>
    </row>
    <row r="26" spans="2:24">
      <c r="B26" s="196"/>
      <c r="C26" s="196"/>
      <c r="D26" s="196"/>
      <c r="E26" s="196"/>
      <c r="F26" s="196"/>
      <c r="G26" s="196"/>
      <c r="H26" s="196"/>
      <c r="I26" s="196"/>
      <c r="J26" s="196"/>
      <c r="K26" s="196"/>
      <c r="L26" s="196"/>
      <c r="M26" s="196"/>
      <c r="N26" s="196"/>
      <c r="O26" s="196"/>
      <c r="P26" s="196"/>
      <c r="Q26" s="196"/>
      <c r="R26" s="196"/>
      <c r="S26" s="196"/>
      <c r="T26" s="196"/>
      <c r="U26" s="196"/>
      <c r="V26" s="196"/>
      <c r="W26" s="196"/>
      <c r="X26" s="196"/>
    </row>
    <row r="27" spans="2:24">
      <c r="B27" s="196"/>
      <c r="C27" s="196"/>
      <c r="D27" s="196"/>
      <c r="E27" s="196"/>
      <c r="F27" s="196"/>
      <c r="G27" s="196"/>
      <c r="H27" s="196"/>
      <c r="I27" s="196"/>
      <c r="J27" s="196"/>
      <c r="K27" s="196"/>
      <c r="L27" s="196"/>
      <c r="M27" s="196"/>
      <c r="N27" s="196"/>
      <c r="O27" s="196"/>
      <c r="P27" s="196"/>
      <c r="Q27" s="196"/>
      <c r="R27" s="196"/>
      <c r="S27" s="196"/>
      <c r="T27" s="196"/>
      <c r="U27" s="196"/>
      <c r="V27" s="196"/>
      <c r="W27" s="196"/>
      <c r="X27" s="196"/>
    </row>
    <row r="28" spans="2:24">
      <c r="B28" s="196"/>
      <c r="C28" s="196"/>
      <c r="D28" s="196"/>
      <c r="E28" s="196"/>
      <c r="F28" s="196"/>
      <c r="G28" s="196"/>
      <c r="H28" s="196"/>
      <c r="I28" s="196"/>
      <c r="J28" s="196"/>
      <c r="K28" s="196"/>
      <c r="L28" s="196"/>
      <c r="M28" s="196"/>
      <c r="N28" s="196"/>
      <c r="O28" s="196"/>
      <c r="P28" s="196"/>
      <c r="Q28" s="196"/>
      <c r="R28" s="196"/>
      <c r="S28" s="196"/>
      <c r="T28" s="196"/>
      <c r="U28" s="196"/>
      <c r="V28" s="196"/>
      <c r="W28" s="196"/>
      <c r="X28" s="196"/>
    </row>
    <row r="29" spans="2:24">
      <c r="B29" s="196"/>
      <c r="C29" s="196"/>
      <c r="D29" s="196"/>
      <c r="E29" s="196"/>
      <c r="F29" s="196"/>
      <c r="G29" s="196"/>
      <c r="H29" s="196"/>
      <c r="I29" s="196"/>
      <c r="J29" s="196"/>
      <c r="K29" s="196"/>
      <c r="L29" s="196"/>
      <c r="M29" s="196"/>
      <c r="N29" s="196"/>
      <c r="O29" s="196"/>
      <c r="P29" s="196"/>
      <c r="Q29" s="196"/>
      <c r="R29" s="196"/>
      <c r="S29" s="196"/>
      <c r="T29" s="196"/>
      <c r="U29" s="196"/>
      <c r="V29" s="196"/>
      <c r="W29" s="196"/>
      <c r="X29" s="196"/>
    </row>
  </sheetData>
  <mergeCells count="1">
    <mergeCell ref="S1:T1"/>
  </mergeCells>
  <hyperlinks>
    <hyperlink ref="S1:T1" location="Contents!A1" display="Back to Contents" xr:uid="{00000000-0004-0000-0B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AK98"/>
  <sheetViews>
    <sheetView zoomScaleNormal="100" workbookViewId="0"/>
  </sheetViews>
  <sheetFormatPr baseColWidth="10" defaultColWidth="8.83203125" defaultRowHeight="13"/>
  <cols>
    <col min="1" max="1" width="10.5" customWidth="1"/>
    <col min="2" max="2" width="12.6640625" customWidth="1"/>
    <col min="3" max="3" width="10.5" customWidth="1"/>
    <col min="4" max="4" width="11.5" customWidth="1"/>
    <col min="5" max="5" width="9.33203125" customWidth="1"/>
    <col min="6" max="6" width="12.1640625" customWidth="1"/>
    <col min="7" max="7" width="10.5" bestFit="1" customWidth="1"/>
    <col min="8" max="9" width="9.6640625" bestFit="1" customWidth="1"/>
    <col min="10" max="10" width="10.5" bestFit="1" customWidth="1"/>
    <col min="11" max="11" width="12.5" bestFit="1" customWidth="1"/>
    <col min="12" max="12" width="11.5" bestFit="1" customWidth="1"/>
    <col min="13" max="13" width="13.83203125" bestFit="1" customWidth="1"/>
    <col min="14" max="14" width="13.6640625" bestFit="1" customWidth="1"/>
    <col min="15" max="16" width="13.83203125" bestFit="1" customWidth="1"/>
    <col min="17" max="17" width="12.83203125" bestFit="1" customWidth="1"/>
    <col min="18" max="18" width="12.6640625" bestFit="1" customWidth="1"/>
    <col min="19" max="19" width="12.83203125" bestFit="1" customWidth="1"/>
    <col min="20" max="20" width="12.6640625" bestFit="1" customWidth="1"/>
    <col min="21" max="21" width="11.83203125" bestFit="1" customWidth="1"/>
    <col min="22" max="22" width="11.6640625" bestFit="1" customWidth="1"/>
    <col min="23" max="24" width="10.5" bestFit="1" customWidth="1"/>
    <col min="25" max="25" width="13.6640625" bestFit="1" customWidth="1"/>
    <col min="26" max="26" width="12.5" bestFit="1" customWidth="1"/>
    <col min="27" max="31" width="14.6640625" bestFit="1" customWidth="1"/>
    <col min="32" max="34" width="13.6640625" bestFit="1" customWidth="1"/>
    <col min="35" max="36" width="12.5" bestFit="1" customWidth="1"/>
    <col min="37" max="37" width="13.6640625" bestFit="1" customWidth="1"/>
  </cols>
  <sheetData>
    <row r="1" spans="1:23" ht="31.5" customHeight="1">
      <c r="B1" s="17" t="s">
        <v>233</v>
      </c>
      <c r="C1" s="18"/>
      <c r="D1" s="18"/>
      <c r="E1" s="18"/>
      <c r="F1" s="18"/>
      <c r="G1" s="18"/>
      <c r="H1" s="18"/>
      <c r="I1" s="18"/>
      <c r="J1" s="18"/>
      <c r="K1" s="18"/>
      <c r="L1" s="18"/>
      <c r="M1" s="214" t="s">
        <v>77</v>
      </c>
      <c r="N1" s="214"/>
      <c r="O1" s="18"/>
      <c r="P1" s="18"/>
      <c r="Q1" s="18"/>
      <c r="R1" s="18"/>
      <c r="S1" s="18"/>
      <c r="T1" s="18"/>
      <c r="U1" s="18"/>
      <c r="V1" s="18"/>
      <c r="W1" s="18"/>
    </row>
    <row r="2" spans="1:23" s="42" customFormat="1" ht="18" customHeight="1">
      <c r="A2" s="137"/>
      <c r="B2" s="135" t="s">
        <v>677</v>
      </c>
      <c r="C2" s="136"/>
      <c r="D2" s="136"/>
      <c r="E2" s="136"/>
      <c r="F2" s="136"/>
      <c r="G2" s="136"/>
      <c r="H2" s="136"/>
      <c r="I2" s="136"/>
      <c r="J2" s="136"/>
      <c r="K2" s="136"/>
      <c r="L2" s="136"/>
      <c r="M2" s="138" t="s">
        <v>234</v>
      </c>
      <c r="N2" s="139"/>
    </row>
    <row r="3" spans="1:23" s="42" customFormat="1" ht="24">
      <c r="A3" s="42" t="s">
        <v>235</v>
      </c>
      <c r="B3" s="76" t="s">
        <v>236</v>
      </c>
      <c r="C3" s="76" t="s">
        <v>237</v>
      </c>
      <c r="D3" s="76" t="s">
        <v>238</v>
      </c>
      <c r="E3" s="76" t="s">
        <v>239</v>
      </c>
      <c r="F3" s="76" t="s">
        <v>240</v>
      </c>
      <c r="G3" s="76" t="s">
        <v>241</v>
      </c>
      <c r="H3" s="76" t="s">
        <v>242</v>
      </c>
      <c r="I3" s="76" t="s">
        <v>243</v>
      </c>
      <c r="J3" s="76" t="s">
        <v>81</v>
      </c>
      <c r="K3" s="76" t="s">
        <v>244</v>
      </c>
      <c r="L3" s="76" t="s">
        <v>245</v>
      </c>
      <c r="M3" s="76" t="s">
        <v>246</v>
      </c>
      <c r="N3" s="76" t="s">
        <v>247</v>
      </c>
      <c r="O3" s="76" t="s">
        <v>236</v>
      </c>
      <c r="P3" s="76" t="s">
        <v>237</v>
      </c>
      <c r="Q3" s="76" t="s">
        <v>238</v>
      </c>
      <c r="R3" s="76" t="s">
        <v>239</v>
      </c>
      <c r="S3" s="76" t="s">
        <v>248</v>
      </c>
      <c r="T3" s="76" t="s">
        <v>249</v>
      </c>
      <c r="U3" s="76" t="s">
        <v>250</v>
      </c>
      <c r="V3" s="76" t="s">
        <v>251</v>
      </c>
      <c r="W3" s="134" t="s">
        <v>252</v>
      </c>
    </row>
    <row r="4" spans="1:23">
      <c r="A4" s="42" t="s">
        <v>253</v>
      </c>
      <c r="B4" s="207">
        <v>58.060441697999998</v>
      </c>
      <c r="C4" s="207">
        <v>51.871612804999998</v>
      </c>
      <c r="D4" s="207">
        <v>10.875353477999999</v>
      </c>
      <c r="E4" s="207">
        <v>10.032482630000001</v>
      </c>
      <c r="F4" s="207">
        <v>2.3216642995000001</v>
      </c>
      <c r="G4" s="207">
        <v>0.2643808621</v>
      </c>
      <c r="H4" s="207">
        <v>0.2045413304</v>
      </c>
      <c r="I4" s="207">
        <v>0.15434604539999999</v>
      </c>
      <c r="J4" s="207">
        <v>10.197286478000001</v>
      </c>
      <c r="K4" s="207">
        <v>129.8778259</v>
      </c>
      <c r="L4" s="207">
        <v>0.89909226269999998</v>
      </c>
      <c r="M4" s="182">
        <v>51257</v>
      </c>
      <c r="N4" s="182">
        <v>371</v>
      </c>
      <c r="O4" s="182">
        <v>26267</v>
      </c>
      <c r="P4" s="182">
        <v>18600</v>
      </c>
      <c r="Q4" s="182">
        <v>3993</v>
      </c>
      <c r="R4" s="182">
        <v>2842</v>
      </c>
      <c r="S4" s="182">
        <v>1382</v>
      </c>
      <c r="T4" s="182">
        <v>211</v>
      </c>
      <c r="U4" s="182">
        <v>67</v>
      </c>
      <c r="V4" s="182">
        <v>15</v>
      </c>
      <c r="W4" s="182">
        <v>5341</v>
      </c>
    </row>
    <row r="5" spans="1:23">
      <c r="A5" s="42" t="s">
        <v>254</v>
      </c>
      <c r="B5" s="207">
        <v>53.948191365</v>
      </c>
      <c r="C5" s="207">
        <v>16.229870177999999</v>
      </c>
      <c r="D5" s="207">
        <v>10.506947583000001</v>
      </c>
      <c r="E5" s="207">
        <v>2.9006309289000001</v>
      </c>
      <c r="F5" s="207">
        <v>2.2973715081999999</v>
      </c>
      <c r="G5" s="207">
        <v>0.27562934039999998</v>
      </c>
      <c r="H5" s="207">
        <v>0.37218295210000002</v>
      </c>
      <c r="I5" s="207">
        <v>3.6868076700000002E-2</v>
      </c>
      <c r="J5" s="207">
        <v>5.8251875117000003</v>
      </c>
      <c r="K5" s="207">
        <v>82.022630637999995</v>
      </c>
      <c r="L5" s="207">
        <v>1.3672754971000001</v>
      </c>
      <c r="M5" s="182">
        <v>31963</v>
      </c>
      <c r="N5" s="182">
        <v>478</v>
      </c>
      <c r="O5" s="182">
        <v>22284</v>
      </c>
      <c r="P5" s="182">
        <v>6197</v>
      </c>
      <c r="Q5" s="182">
        <v>3126</v>
      </c>
      <c r="R5" s="182">
        <v>864</v>
      </c>
      <c r="S5" s="182">
        <v>1301</v>
      </c>
      <c r="T5" s="182">
        <v>72</v>
      </c>
      <c r="U5" s="182">
        <v>63</v>
      </c>
      <c r="V5" s="182">
        <v>6</v>
      </c>
      <c r="W5" s="182">
        <v>3916</v>
      </c>
    </row>
    <row r="6" spans="1:23">
      <c r="A6" s="42" t="s">
        <v>255</v>
      </c>
      <c r="B6" s="207">
        <v>13.452162626</v>
      </c>
      <c r="C6" s="207">
        <v>6.0594379490000003</v>
      </c>
      <c r="D6" s="207">
        <v>12.85827153</v>
      </c>
      <c r="E6" s="207">
        <v>4.1957073939000002</v>
      </c>
      <c r="F6" s="207">
        <v>0.94468833730000001</v>
      </c>
      <c r="G6" s="207">
        <v>0.1432508478</v>
      </c>
      <c r="H6" s="207">
        <v>0.73159914540000004</v>
      </c>
      <c r="I6" s="207">
        <v>0.1097573174</v>
      </c>
      <c r="J6" s="207">
        <v>4.6723968795999999</v>
      </c>
      <c r="K6" s="207">
        <v>34.435249310000003</v>
      </c>
      <c r="L6" s="207">
        <v>2.0351976502000002</v>
      </c>
      <c r="M6" s="182">
        <v>20812</v>
      </c>
      <c r="N6" s="182">
        <v>812</v>
      </c>
      <c r="O6" s="182">
        <v>13029</v>
      </c>
      <c r="P6" s="182">
        <v>3490</v>
      </c>
      <c r="Q6" s="182">
        <v>4231</v>
      </c>
      <c r="R6" s="182">
        <v>921</v>
      </c>
      <c r="S6" s="182">
        <v>1861</v>
      </c>
      <c r="T6" s="182">
        <v>151</v>
      </c>
      <c r="U6" s="182">
        <v>186</v>
      </c>
      <c r="V6" s="182">
        <v>24</v>
      </c>
      <c r="W6" s="182">
        <v>3758</v>
      </c>
    </row>
    <row r="7" spans="1:23">
      <c r="A7" s="110" t="s">
        <v>256</v>
      </c>
      <c r="B7" s="207">
        <v>27.566780806000001</v>
      </c>
      <c r="C7" s="207">
        <v>12.274636901999999</v>
      </c>
      <c r="D7" s="207">
        <v>22.82667962</v>
      </c>
      <c r="E7" s="207">
        <v>5.6880299731999999</v>
      </c>
      <c r="F7" s="207">
        <v>5.9251390122999998</v>
      </c>
      <c r="G7" s="207">
        <v>1.8555049852000001</v>
      </c>
      <c r="H7" s="207">
        <v>1.1366299325</v>
      </c>
      <c r="I7" s="207">
        <v>0.240424421</v>
      </c>
      <c r="J7" s="207">
        <v>6.5803537910000003</v>
      </c>
      <c r="K7" s="207">
        <v>60.861837299000001</v>
      </c>
      <c r="L7" s="207">
        <v>7.3661970228999998</v>
      </c>
      <c r="M7" s="182">
        <v>21758</v>
      </c>
      <c r="N7" s="182">
        <v>2588</v>
      </c>
      <c r="O7" s="182">
        <v>10811</v>
      </c>
      <c r="P7" s="182">
        <v>5791</v>
      </c>
      <c r="Q7" s="182">
        <v>6437</v>
      </c>
      <c r="R7" s="182">
        <v>1342</v>
      </c>
      <c r="S7" s="182">
        <v>3200</v>
      </c>
      <c r="T7" s="182">
        <v>1008</v>
      </c>
      <c r="U7" s="182">
        <v>218</v>
      </c>
      <c r="V7" s="182">
        <v>101</v>
      </c>
      <c r="W7" s="182">
        <v>5031</v>
      </c>
    </row>
    <row r="8" spans="1:23">
      <c r="A8" s="42" t="s">
        <v>257</v>
      </c>
      <c r="B8" s="207">
        <v>44.43849677</v>
      </c>
      <c r="C8" s="207">
        <v>41.349510600000002</v>
      </c>
      <c r="D8" s="207">
        <v>27.948835375000002</v>
      </c>
      <c r="E8" s="207">
        <v>22.462978759999999</v>
      </c>
      <c r="F8" s="207">
        <v>12.562692651000001</v>
      </c>
      <c r="G8" s="207">
        <v>14.093206571</v>
      </c>
      <c r="H8" s="207">
        <v>1.2455454414</v>
      </c>
      <c r="I8" s="207">
        <v>2.1477396209999999</v>
      </c>
      <c r="J8" s="207">
        <v>12.173756976</v>
      </c>
      <c r="K8" s="207">
        <v>104.83208157</v>
      </c>
      <c r="L8" s="207">
        <v>31.344152994000002</v>
      </c>
      <c r="M8" s="182">
        <v>36419</v>
      </c>
      <c r="N8" s="182">
        <v>9627</v>
      </c>
      <c r="O8" s="182">
        <v>15508</v>
      </c>
      <c r="P8" s="182">
        <v>16707</v>
      </c>
      <c r="Q8" s="182">
        <v>7731</v>
      </c>
      <c r="R8" s="182">
        <v>6121</v>
      </c>
      <c r="S8" s="182">
        <v>4649</v>
      </c>
      <c r="T8" s="182">
        <v>5618</v>
      </c>
      <c r="U8" s="182">
        <v>205</v>
      </c>
      <c r="V8" s="182">
        <v>400</v>
      </c>
      <c r="W8" s="182">
        <v>7482</v>
      </c>
    </row>
    <row r="9" spans="1:23">
      <c r="A9" s="42" t="s">
        <v>258</v>
      </c>
      <c r="B9" s="207">
        <v>116.76775579</v>
      </c>
      <c r="C9" s="207">
        <v>248.95374950999999</v>
      </c>
      <c r="D9" s="207">
        <v>76.722928030000006</v>
      </c>
      <c r="E9" s="207">
        <v>51.343988816</v>
      </c>
      <c r="F9" s="207">
        <v>22.469503237000001</v>
      </c>
      <c r="G9" s="207">
        <v>48.313131980999998</v>
      </c>
      <c r="H9" s="207">
        <v>1.66694104</v>
      </c>
      <c r="I9" s="207">
        <v>4.9150327234000004</v>
      </c>
      <c r="J9" s="207">
        <v>9.5613324793000007</v>
      </c>
      <c r="K9" s="207">
        <v>327.42694127999999</v>
      </c>
      <c r="L9" s="207">
        <v>166.26863965999999</v>
      </c>
      <c r="M9" s="182">
        <v>83763</v>
      </c>
      <c r="N9" s="182">
        <v>37016</v>
      </c>
      <c r="O9" s="182">
        <v>28343</v>
      </c>
      <c r="P9" s="182">
        <v>63310</v>
      </c>
      <c r="Q9" s="182">
        <v>17556</v>
      </c>
      <c r="R9" s="182">
        <v>11604</v>
      </c>
      <c r="S9" s="182">
        <v>5319</v>
      </c>
      <c r="T9" s="182">
        <v>11790</v>
      </c>
      <c r="U9" s="182">
        <v>163</v>
      </c>
      <c r="V9" s="182">
        <v>692</v>
      </c>
      <c r="W9" s="182">
        <v>5568</v>
      </c>
    </row>
    <row r="10" spans="1:23">
      <c r="A10" s="42" t="s">
        <v>259</v>
      </c>
      <c r="B10" s="207">
        <v>294.63445525999998</v>
      </c>
      <c r="C10" s="207">
        <v>923.99240507000002</v>
      </c>
      <c r="D10" s="207">
        <v>121.9459612</v>
      </c>
      <c r="E10" s="207">
        <v>86.928958690000002</v>
      </c>
      <c r="F10" s="207">
        <v>42.093445041000003</v>
      </c>
      <c r="G10" s="207">
        <v>73.431974103000002</v>
      </c>
      <c r="H10" s="207">
        <v>4.3991822797999998</v>
      </c>
      <c r="I10" s="207">
        <v>4.3609834083000001</v>
      </c>
      <c r="J10" s="207">
        <v>15.656864932</v>
      </c>
      <c r="K10" s="207">
        <v>1005.988013</v>
      </c>
      <c r="L10" s="207">
        <v>421.28403066999999</v>
      </c>
      <c r="M10" s="182">
        <v>180580</v>
      </c>
      <c r="N10" s="182">
        <v>65958</v>
      </c>
      <c r="O10" s="182">
        <v>54491</v>
      </c>
      <c r="P10" s="182">
        <v>154628</v>
      </c>
      <c r="Q10" s="182">
        <v>22420</v>
      </c>
      <c r="R10" s="182">
        <v>15049</v>
      </c>
      <c r="S10" s="182">
        <v>6643</v>
      </c>
      <c r="T10" s="182">
        <v>12349</v>
      </c>
      <c r="U10" s="182">
        <v>387</v>
      </c>
      <c r="V10" s="182">
        <v>486</v>
      </c>
      <c r="W10" s="182">
        <v>8910</v>
      </c>
    </row>
    <row r="11" spans="1:23">
      <c r="A11" s="42" t="s">
        <v>260</v>
      </c>
      <c r="B11" s="207">
        <v>977.28652774</v>
      </c>
      <c r="C11" s="207">
        <v>1796.4039673</v>
      </c>
      <c r="D11" s="207">
        <v>348.65956621999999</v>
      </c>
      <c r="E11" s="207">
        <v>82.214149355000004</v>
      </c>
      <c r="F11" s="207">
        <v>147.80975114</v>
      </c>
      <c r="G11" s="207">
        <v>16.233990388999999</v>
      </c>
      <c r="H11" s="207">
        <v>16.620522456</v>
      </c>
      <c r="I11" s="207">
        <v>1.5406572927</v>
      </c>
      <c r="J11" s="207">
        <v>26.595635046999998</v>
      </c>
      <c r="K11" s="207">
        <v>2832.0901991000001</v>
      </c>
      <c r="L11" s="207">
        <v>362.92485871999997</v>
      </c>
      <c r="M11" s="182">
        <v>384709</v>
      </c>
      <c r="N11" s="182">
        <v>51009</v>
      </c>
      <c r="O11" s="182">
        <v>145829</v>
      </c>
      <c r="P11" s="182">
        <v>228867</v>
      </c>
      <c r="Q11" s="182">
        <v>51693</v>
      </c>
      <c r="R11" s="182">
        <v>10336</v>
      </c>
      <c r="S11" s="182">
        <v>13068</v>
      </c>
      <c r="T11" s="182">
        <v>2168</v>
      </c>
      <c r="U11" s="182">
        <v>817</v>
      </c>
      <c r="V11" s="182">
        <v>125</v>
      </c>
      <c r="W11" s="182">
        <v>15332</v>
      </c>
    </row>
    <row r="12" spans="1:23">
      <c r="A12" s="42" t="s">
        <v>261</v>
      </c>
      <c r="B12" s="207">
        <v>2133.6606630000001</v>
      </c>
      <c r="C12" s="207">
        <v>6168.8781834000001</v>
      </c>
      <c r="D12" s="207">
        <v>705.10012159999997</v>
      </c>
      <c r="E12" s="207">
        <v>306.93072052999997</v>
      </c>
      <c r="F12" s="207">
        <v>227.13079640000001</v>
      </c>
      <c r="G12" s="207">
        <v>94.410568491999996</v>
      </c>
      <c r="H12" s="207">
        <v>29.731600787000001</v>
      </c>
      <c r="I12" s="207">
        <v>6.1924339325000002</v>
      </c>
      <c r="J12" s="207">
        <v>53.796537266999998</v>
      </c>
      <c r="K12" s="207">
        <v>8177.7459540999998</v>
      </c>
      <c r="L12" s="207">
        <v>987.45855155000004</v>
      </c>
      <c r="M12" s="182">
        <v>899919</v>
      </c>
      <c r="N12" s="182">
        <v>100648</v>
      </c>
      <c r="O12" s="182">
        <v>261104</v>
      </c>
      <c r="P12" s="182">
        <v>650183</v>
      </c>
      <c r="Q12" s="182">
        <v>74274</v>
      </c>
      <c r="R12" s="182">
        <v>27688</v>
      </c>
      <c r="S12" s="182">
        <v>14597</v>
      </c>
      <c r="T12" s="182">
        <v>8566</v>
      </c>
      <c r="U12" s="182">
        <v>1105</v>
      </c>
      <c r="V12" s="182">
        <v>387</v>
      </c>
      <c r="W12" s="182">
        <v>28708</v>
      </c>
    </row>
    <row r="13" spans="1:23">
      <c r="A13" s="42" t="s">
        <v>262</v>
      </c>
      <c r="B13" s="207">
        <v>3358.0063596999998</v>
      </c>
      <c r="C13" s="207">
        <v>4607.3149131</v>
      </c>
      <c r="D13" s="207">
        <v>1288.9040161999999</v>
      </c>
      <c r="E13" s="207">
        <v>351.00667148000002</v>
      </c>
      <c r="F13" s="207">
        <v>346.93495826999998</v>
      </c>
      <c r="G13" s="207">
        <v>115.17675789</v>
      </c>
      <c r="H13" s="207">
        <v>51.680895149999998</v>
      </c>
      <c r="I13" s="207">
        <v>6.6540039973000003</v>
      </c>
      <c r="J13" s="207">
        <v>49.201108546999997</v>
      </c>
      <c r="K13" s="207">
        <v>5789.4013981999997</v>
      </c>
      <c r="L13" s="207">
        <v>2209.0941542</v>
      </c>
      <c r="M13" s="182">
        <v>593288</v>
      </c>
      <c r="N13" s="182">
        <v>178811</v>
      </c>
      <c r="O13" s="182">
        <v>341225</v>
      </c>
      <c r="P13" s="182">
        <v>429388</v>
      </c>
      <c r="Q13" s="182">
        <v>101485</v>
      </c>
      <c r="R13" s="182">
        <v>27370</v>
      </c>
      <c r="S13" s="182">
        <v>15444</v>
      </c>
      <c r="T13" s="182">
        <v>8611</v>
      </c>
      <c r="U13" s="182">
        <v>1440</v>
      </c>
      <c r="V13" s="182">
        <v>344</v>
      </c>
      <c r="W13" s="182">
        <v>21764</v>
      </c>
    </row>
    <row r="14" spans="1:23">
      <c r="A14" s="42" t="s">
        <v>263</v>
      </c>
      <c r="B14" s="207">
        <v>5723.2349481000001</v>
      </c>
      <c r="C14" s="207">
        <v>1968.6510224000001</v>
      </c>
      <c r="D14" s="207">
        <v>3267.0523214999998</v>
      </c>
      <c r="E14" s="207">
        <v>228.13499253000001</v>
      </c>
      <c r="F14" s="207">
        <v>838.56382298000005</v>
      </c>
      <c r="G14" s="207">
        <v>68.430613751999999</v>
      </c>
      <c r="H14" s="207">
        <v>119.32405163999999</v>
      </c>
      <c r="I14" s="207">
        <v>3.9214173341</v>
      </c>
      <c r="J14" s="207">
        <v>82.898554833999995</v>
      </c>
      <c r="K14" s="207">
        <v>5161.8199439</v>
      </c>
      <c r="L14" s="207">
        <v>4508.3309343999999</v>
      </c>
      <c r="M14" s="182">
        <v>487141</v>
      </c>
      <c r="N14" s="182">
        <v>290861</v>
      </c>
      <c r="O14" s="182">
        <v>502863</v>
      </c>
      <c r="P14" s="182">
        <v>170876</v>
      </c>
      <c r="Q14" s="182">
        <v>201843</v>
      </c>
      <c r="R14" s="182">
        <v>17119</v>
      </c>
      <c r="S14" s="182">
        <v>25580</v>
      </c>
      <c r="T14" s="182">
        <v>4107</v>
      </c>
      <c r="U14" s="182">
        <v>2778</v>
      </c>
      <c r="V14" s="182">
        <v>168</v>
      </c>
      <c r="W14" s="182">
        <v>30484</v>
      </c>
    </row>
    <row r="15" spans="1:23">
      <c r="A15" s="111" t="s">
        <v>264</v>
      </c>
      <c r="B15" s="207">
        <v>6482.8691756999997</v>
      </c>
      <c r="C15" s="207">
        <v>112.11286549</v>
      </c>
      <c r="D15" s="207">
        <v>3460.7532584</v>
      </c>
      <c r="E15" s="207">
        <v>38.189687284000001</v>
      </c>
      <c r="F15" s="207">
        <v>1141.8863537</v>
      </c>
      <c r="G15" s="207">
        <v>9.0422119389999995</v>
      </c>
      <c r="H15" s="207">
        <v>59.966527788</v>
      </c>
      <c r="I15" s="207">
        <v>0.10504192969999999</v>
      </c>
      <c r="J15" s="207">
        <v>81.660365780999996</v>
      </c>
      <c r="K15" s="207">
        <v>3674.8203131</v>
      </c>
      <c r="L15" s="207">
        <v>4034.6583924000001</v>
      </c>
      <c r="M15" s="182">
        <v>295327</v>
      </c>
      <c r="N15" s="182">
        <v>221419</v>
      </c>
      <c r="O15" s="182">
        <v>504735</v>
      </c>
      <c r="P15" s="182">
        <v>10766</v>
      </c>
      <c r="Q15" s="182">
        <v>184824</v>
      </c>
      <c r="R15" s="182">
        <v>3839</v>
      </c>
      <c r="S15" s="182">
        <v>32010</v>
      </c>
      <c r="T15" s="182">
        <v>564</v>
      </c>
      <c r="U15" s="182">
        <v>2013</v>
      </c>
      <c r="V15" s="182">
        <v>7</v>
      </c>
      <c r="W15" s="182">
        <v>36587</v>
      </c>
    </row>
    <row r="16" spans="1:23">
      <c r="A16" s="111"/>
      <c r="B16" s="60"/>
      <c r="C16" s="60"/>
      <c r="D16" s="60"/>
      <c r="E16" s="60"/>
      <c r="F16" s="60"/>
      <c r="G16" s="60"/>
      <c r="H16" s="60"/>
      <c r="I16" s="60"/>
      <c r="J16" s="60"/>
      <c r="K16" s="60"/>
      <c r="L16" s="60"/>
      <c r="M16" s="63"/>
      <c r="N16" s="63"/>
      <c r="O16" s="63"/>
      <c r="P16" s="63"/>
      <c r="Q16" s="63"/>
      <c r="R16" s="63"/>
      <c r="S16" s="63"/>
      <c r="T16" s="63"/>
      <c r="U16" s="63"/>
      <c r="V16" s="63"/>
      <c r="W16" s="49"/>
    </row>
    <row r="17" spans="1:23">
      <c r="B17" s="4"/>
      <c r="C17" s="4"/>
      <c r="D17" s="4"/>
      <c r="E17" s="4"/>
      <c r="F17" s="4"/>
      <c r="G17" s="4"/>
      <c r="H17" s="4"/>
      <c r="I17" s="4"/>
      <c r="J17" s="4"/>
      <c r="K17" s="4"/>
      <c r="L17" s="4"/>
      <c r="M17" s="99" t="s">
        <v>265</v>
      </c>
      <c r="N17" s="3"/>
      <c r="O17" s="3"/>
      <c r="P17" s="3"/>
      <c r="Q17" s="3"/>
      <c r="R17" s="3"/>
      <c r="S17" s="3"/>
      <c r="T17" s="3"/>
      <c r="U17" s="3"/>
      <c r="V17" s="3"/>
      <c r="W17" s="1"/>
    </row>
    <row r="18" spans="1:23">
      <c r="M18" s="112"/>
    </row>
    <row r="19" spans="1:23" s="42" customFormat="1" ht="11">
      <c r="B19" s="135" t="s">
        <v>677</v>
      </c>
      <c r="C19" s="136"/>
      <c r="D19" s="136"/>
      <c r="E19" s="136"/>
      <c r="F19" s="136"/>
      <c r="K19" s="135" t="s">
        <v>266</v>
      </c>
      <c r="P19" s="136"/>
      <c r="Q19" s="136"/>
    </row>
    <row r="20" spans="1:23" s="42" customFormat="1" ht="24">
      <c r="A20" s="42" t="s">
        <v>235</v>
      </c>
      <c r="B20" s="76" t="s">
        <v>267</v>
      </c>
      <c r="C20" s="76" t="s">
        <v>268</v>
      </c>
      <c r="D20" s="76" t="s">
        <v>82</v>
      </c>
      <c r="E20" s="76" t="s">
        <v>269</v>
      </c>
      <c r="F20" s="76" t="s">
        <v>270</v>
      </c>
      <c r="G20" s="76" t="s">
        <v>111</v>
      </c>
      <c r="H20" s="76" t="s">
        <v>83</v>
      </c>
      <c r="I20" s="76" t="s">
        <v>271</v>
      </c>
      <c r="J20" s="76" t="s">
        <v>272</v>
      </c>
      <c r="K20" s="76" t="s">
        <v>273</v>
      </c>
      <c r="L20" s="76" t="s">
        <v>274</v>
      </c>
      <c r="M20" s="76" t="s">
        <v>275</v>
      </c>
      <c r="N20" s="76" t="s">
        <v>276</v>
      </c>
      <c r="O20" s="76" t="s">
        <v>277</v>
      </c>
      <c r="P20" s="76" t="s">
        <v>278</v>
      </c>
      <c r="Q20" s="76" t="s">
        <v>279</v>
      </c>
      <c r="R20" s="76" t="s">
        <v>280</v>
      </c>
      <c r="S20" s="76" t="s">
        <v>281</v>
      </c>
      <c r="T20" s="76" t="s">
        <v>282</v>
      </c>
      <c r="U20" s="76" t="s">
        <v>283</v>
      </c>
    </row>
    <row r="21" spans="1:23" s="42" customFormat="1" ht="11">
      <c r="A21" s="42" t="s">
        <v>253</v>
      </c>
      <c r="B21" s="207">
        <f t="shared" ref="B21:B32" si="0">B4+D4</f>
        <v>68.935795175999999</v>
      </c>
      <c r="C21" s="207">
        <f t="shared" ref="C21:C32" si="1">C4+E4</f>
        <v>61.904095435000002</v>
      </c>
      <c r="D21" s="207">
        <f t="shared" ref="D21:D32" si="2">F4+G4</f>
        <v>2.5860451616</v>
      </c>
      <c r="E21" s="65">
        <f t="shared" ref="E21:E32" si="3">H4+I4</f>
        <v>0.35888737579999996</v>
      </c>
      <c r="F21" s="65">
        <f t="shared" ref="F21:F32" si="4">J4</f>
        <v>10.197286478000001</v>
      </c>
    </row>
    <row r="22" spans="1:23" s="42" customFormat="1" ht="11">
      <c r="A22" s="42" t="s">
        <v>254</v>
      </c>
      <c r="B22" s="207">
        <f t="shared" si="0"/>
        <v>64.455138947999998</v>
      </c>
      <c r="C22" s="207">
        <f t="shared" si="1"/>
        <v>19.130501106899999</v>
      </c>
      <c r="D22" s="207">
        <f t="shared" si="2"/>
        <v>2.5730008486</v>
      </c>
      <c r="E22" s="65">
        <f t="shared" si="3"/>
        <v>0.40905102879999999</v>
      </c>
      <c r="F22" s="65">
        <f t="shared" si="4"/>
        <v>5.8251875117000003</v>
      </c>
    </row>
    <row r="23" spans="1:23">
      <c r="A23" s="42" t="s">
        <v>255</v>
      </c>
      <c r="B23" s="207">
        <f t="shared" si="0"/>
        <v>26.310434155999999</v>
      </c>
      <c r="C23" s="207">
        <f t="shared" si="1"/>
        <v>10.255145342900001</v>
      </c>
      <c r="D23" s="207">
        <f t="shared" si="2"/>
        <v>1.0879391851</v>
      </c>
      <c r="E23" s="65">
        <f t="shared" si="3"/>
        <v>0.84135646280000009</v>
      </c>
      <c r="F23" s="65">
        <f t="shared" si="4"/>
        <v>4.6723968795999999</v>
      </c>
      <c r="G23" s="42"/>
      <c r="H23" s="42"/>
    </row>
    <row r="24" spans="1:23">
      <c r="A24" s="42" t="s">
        <v>256</v>
      </c>
      <c r="B24" s="207">
        <f t="shared" si="0"/>
        <v>50.393460426000004</v>
      </c>
      <c r="C24" s="207">
        <f t="shared" si="1"/>
        <v>17.9626668752</v>
      </c>
      <c r="D24" s="207">
        <f t="shared" si="2"/>
        <v>7.7806439975000004</v>
      </c>
      <c r="E24" s="65">
        <f t="shared" si="3"/>
        <v>1.3770543534999999</v>
      </c>
      <c r="F24" s="65">
        <f t="shared" si="4"/>
        <v>6.5803537910000003</v>
      </c>
      <c r="G24" s="46">
        <f>D24/SUM(D$24:D$32)</f>
        <v>2.4115825054227E-3</v>
      </c>
      <c r="H24" s="46">
        <f t="shared" ref="G24:H26" si="5">E24/SUM(E$24:E$32)</f>
        <v>4.3598415751777012E-3</v>
      </c>
      <c r="I24" s="46">
        <f t="shared" ref="I24:I32" si="6">(S7+T7)/SUM(S$7:T$15)</f>
        <v>2.4005796076238938E-2</v>
      </c>
      <c r="J24" s="46">
        <f t="shared" ref="J24:J32" si="7">(U7+V7)/SUM(U$7:V$15)</f>
        <v>2.6951672862453532E-2</v>
      </c>
      <c r="K24" s="182">
        <f t="shared" ref="K24:N31" si="8">B7/O7*1000000</f>
        <v>2549.8826016094717</v>
      </c>
      <c r="L24" s="182">
        <f t="shared" si="8"/>
        <v>2119.6057506475563</v>
      </c>
      <c r="M24" s="182">
        <f t="shared" si="8"/>
        <v>3546.167410284294</v>
      </c>
      <c r="N24" s="182">
        <f t="shared" si="8"/>
        <v>4238.472409239941</v>
      </c>
      <c r="O24" s="182">
        <f t="shared" ref="O24:P31" si="9">K7/M7*1000000</f>
        <v>2797.216531804394</v>
      </c>
      <c r="P24" s="182">
        <f t="shared" si="9"/>
        <v>2846.289421522411</v>
      </c>
      <c r="Q24" s="182">
        <f t="shared" ref="Q24:U31" si="10">F7/S7*1000000</f>
        <v>1851.6059413437499</v>
      </c>
      <c r="R24" s="182">
        <f t="shared" si="10"/>
        <v>1840.7787551587303</v>
      </c>
      <c r="S24" s="182">
        <f t="shared" si="10"/>
        <v>5213.8987729357796</v>
      </c>
      <c r="T24" s="182">
        <f t="shared" si="10"/>
        <v>2380.4398118811878</v>
      </c>
      <c r="U24" s="182">
        <f t="shared" si="10"/>
        <v>1307.9613975352813</v>
      </c>
    </row>
    <row r="25" spans="1:23">
      <c r="A25" s="42" t="s">
        <v>257</v>
      </c>
      <c r="B25" s="207">
        <f t="shared" si="0"/>
        <v>72.387332145000002</v>
      </c>
      <c r="C25" s="207">
        <f t="shared" si="1"/>
        <v>63.812489360000001</v>
      </c>
      <c r="D25" s="207">
        <f t="shared" si="2"/>
        <v>26.655899222000002</v>
      </c>
      <c r="E25" s="65">
        <f t="shared" si="3"/>
        <v>3.3932850623999999</v>
      </c>
      <c r="F25" s="65">
        <f t="shared" si="4"/>
        <v>12.173756976</v>
      </c>
      <c r="G25" s="46">
        <f t="shared" si="5"/>
        <v>8.2618996898894889E-3</v>
      </c>
      <c r="H25" s="46">
        <f t="shared" si="5"/>
        <v>1.0743356102015315E-2</v>
      </c>
      <c r="I25" s="46">
        <f t="shared" si="6"/>
        <v>5.8571175930310172E-2</v>
      </c>
      <c r="J25" s="46">
        <f t="shared" si="7"/>
        <v>5.111524163568773E-2</v>
      </c>
      <c r="K25" s="182">
        <f t="shared" si="8"/>
        <v>2865.5208131287077</v>
      </c>
      <c r="L25" s="182">
        <f t="shared" si="8"/>
        <v>2474.9811815406715</v>
      </c>
      <c r="M25" s="182">
        <f t="shared" si="8"/>
        <v>3615.1643222092875</v>
      </c>
      <c r="N25" s="182">
        <f t="shared" si="8"/>
        <v>3669.8217219408593</v>
      </c>
      <c r="O25" s="182">
        <f t="shared" si="9"/>
        <v>2878.499727340125</v>
      </c>
      <c r="P25" s="182">
        <f t="shared" si="9"/>
        <v>3255.8588339046432</v>
      </c>
      <c r="Q25" s="182">
        <f t="shared" si="10"/>
        <v>2702.2354594536459</v>
      </c>
      <c r="R25" s="182">
        <f t="shared" si="10"/>
        <v>2508.5807353150585</v>
      </c>
      <c r="S25" s="182">
        <f t="shared" si="10"/>
        <v>6075.8314214634147</v>
      </c>
      <c r="T25" s="182">
        <f t="shared" si="10"/>
        <v>5369.3490524999997</v>
      </c>
      <c r="U25" s="182">
        <f t="shared" si="10"/>
        <v>1627.0725709703288</v>
      </c>
    </row>
    <row r="26" spans="1:23">
      <c r="A26" s="42" t="s">
        <v>258</v>
      </c>
      <c r="B26" s="207">
        <f t="shared" si="0"/>
        <v>193.49068382000002</v>
      </c>
      <c r="C26" s="207">
        <f t="shared" si="1"/>
        <v>300.297738326</v>
      </c>
      <c r="D26" s="207">
        <f t="shared" si="2"/>
        <v>70.782635217999996</v>
      </c>
      <c r="E26" s="65">
        <f t="shared" si="3"/>
        <v>6.5819737634000006</v>
      </c>
      <c r="F26" s="65">
        <f t="shared" si="4"/>
        <v>9.5613324793000007</v>
      </c>
      <c r="G26" s="46">
        <f t="shared" si="5"/>
        <v>2.1938822137896618E-2</v>
      </c>
      <c r="H26" s="46">
        <f t="shared" si="5"/>
        <v>2.0838947124682369E-2</v>
      </c>
      <c r="I26" s="46">
        <f t="shared" si="6"/>
        <v>9.7603413751989554E-2</v>
      </c>
      <c r="J26" s="46">
        <f t="shared" si="7"/>
        <v>7.2237242311591759E-2</v>
      </c>
      <c r="K26" s="182">
        <f t="shared" si="8"/>
        <v>4119.809328229192</v>
      </c>
      <c r="L26" s="182">
        <f t="shared" si="8"/>
        <v>3932.2974176275466</v>
      </c>
      <c r="M26" s="182">
        <f t="shared" si="8"/>
        <v>4370.1827312599689</v>
      </c>
      <c r="N26" s="182">
        <f t="shared" si="8"/>
        <v>4424.6801806273697</v>
      </c>
      <c r="O26" s="182">
        <f t="shared" si="9"/>
        <v>3908.9686529852079</v>
      </c>
      <c r="P26" s="182">
        <f t="shared" si="9"/>
        <v>4491.8046158417983</v>
      </c>
      <c r="Q26" s="182">
        <f t="shared" si="10"/>
        <v>4224.3848913329575</v>
      </c>
      <c r="R26" s="182">
        <f t="shared" si="10"/>
        <v>4097.8059356234098</v>
      </c>
      <c r="S26" s="182">
        <f t="shared" si="10"/>
        <v>10226.632147239263</v>
      </c>
      <c r="T26" s="182">
        <f t="shared" si="10"/>
        <v>7102.6484442196534</v>
      </c>
      <c r="U26" s="182">
        <f t="shared" si="10"/>
        <v>1717.1933332076151</v>
      </c>
    </row>
    <row r="27" spans="1:23">
      <c r="A27" s="42" t="s">
        <v>259</v>
      </c>
      <c r="B27" s="207">
        <f t="shared" si="0"/>
        <v>416.58041645999998</v>
      </c>
      <c r="C27" s="207">
        <f t="shared" si="1"/>
        <v>1010.9213637600001</v>
      </c>
      <c r="D27" s="207">
        <f t="shared" si="2"/>
        <v>115.52541914400001</v>
      </c>
      <c r="E27" s="65">
        <f t="shared" si="3"/>
        <v>8.760165688099999</v>
      </c>
      <c r="F27" s="65">
        <f t="shared" si="4"/>
        <v>15.656864932</v>
      </c>
      <c r="G27" s="46">
        <f t="shared" ref="G27:G32" si="11">D27/SUM(D$24:D$32)</f>
        <v>3.5806686416807114E-2</v>
      </c>
      <c r="H27" s="46">
        <f t="shared" ref="H27:H32" si="12">E27/SUM(E$24:E$32)</f>
        <v>2.77352411510484E-2</v>
      </c>
      <c r="I27" s="46">
        <f t="shared" si="6"/>
        <v>0.10834555111215065</v>
      </c>
      <c r="J27" s="46">
        <f t="shared" si="7"/>
        <v>7.3758026360256843E-2</v>
      </c>
      <c r="K27" s="182">
        <f t="shared" si="8"/>
        <v>5407.0296977482512</v>
      </c>
      <c r="L27" s="182">
        <f t="shared" si="8"/>
        <v>5975.582721564012</v>
      </c>
      <c r="M27" s="182">
        <f t="shared" si="8"/>
        <v>5439.1597323818014</v>
      </c>
      <c r="N27" s="182">
        <f t="shared" si="8"/>
        <v>5776.3943577646351</v>
      </c>
      <c r="O27" s="182">
        <f t="shared" si="9"/>
        <v>5570.8717078303243</v>
      </c>
      <c r="P27" s="182">
        <f t="shared" si="9"/>
        <v>6387.155927559962</v>
      </c>
      <c r="Q27" s="182">
        <f t="shared" si="10"/>
        <v>6336.5113715188927</v>
      </c>
      <c r="R27" s="182">
        <f t="shared" si="10"/>
        <v>5946.3903233460205</v>
      </c>
      <c r="S27" s="182">
        <f t="shared" si="10"/>
        <v>11367.396071834624</v>
      </c>
      <c r="T27" s="182">
        <f t="shared" si="10"/>
        <v>8973.2168895061732</v>
      </c>
      <c r="U27" s="182">
        <f t="shared" si="10"/>
        <v>1757.2238980920313</v>
      </c>
    </row>
    <row r="28" spans="1:23">
      <c r="A28" s="42" t="s">
        <v>260</v>
      </c>
      <c r="B28" s="207">
        <f t="shared" si="0"/>
        <v>1325.9460939599999</v>
      </c>
      <c r="C28" s="207">
        <f t="shared" si="1"/>
        <v>1878.618116655</v>
      </c>
      <c r="D28" s="207">
        <f t="shared" si="2"/>
        <v>164.04374152899999</v>
      </c>
      <c r="E28" s="65">
        <f t="shared" si="3"/>
        <v>18.1611797487</v>
      </c>
      <c r="F28" s="65">
        <f t="shared" si="4"/>
        <v>26.595635046999998</v>
      </c>
      <c r="G28" s="46">
        <f t="shared" si="11"/>
        <v>5.0844765204850845E-2</v>
      </c>
      <c r="H28" s="46">
        <f t="shared" si="12"/>
        <v>5.7499448966127957E-2</v>
      </c>
      <c r="I28" s="46">
        <f t="shared" si="6"/>
        <v>8.6918324386306201E-2</v>
      </c>
      <c r="J28" s="46">
        <f t="shared" si="7"/>
        <v>7.9587698546806349E-2</v>
      </c>
      <c r="K28" s="182">
        <f t="shared" si="8"/>
        <v>6701.5924661075642</v>
      </c>
      <c r="L28" s="182">
        <f t="shared" si="8"/>
        <v>7849.1174669130978</v>
      </c>
      <c r="M28" s="182">
        <f t="shared" si="8"/>
        <v>6744.8119904048899</v>
      </c>
      <c r="N28" s="182">
        <f t="shared" si="8"/>
        <v>7954.1553168537157</v>
      </c>
      <c r="O28" s="182">
        <f t="shared" si="9"/>
        <v>7361.642693828323</v>
      </c>
      <c r="P28" s="182">
        <f t="shared" si="9"/>
        <v>7114.9181266051091</v>
      </c>
      <c r="Q28" s="182">
        <f t="shared" si="10"/>
        <v>11310.816585552495</v>
      </c>
      <c r="R28" s="182">
        <f t="shared" si="10"/>
        <v>7488.0029469557194</v>
      </c>
      <c r="S28" s="182">
        <f t="shared" si="10"/>
        <v>20343.356739290084</v>
      </c>
      <c r="T28" s="182">
        <f t="shared" si="10"/>
        <v>12325.2583416</v>
      </c>
      <c r="U28" s="182">
        <f t="shared" si="10"/>
        <v>1734.6487768719016</v>
      </c>
    </row>
    <row r="29" spans="1:23">
      <c r="A29" s="42" t="s">
        <v>261</v>
      </c>
      <c r="B29" s="207">
        <f t="shared" si="0"/>
        <v>2838.7607846000001</v>
      </c>
      <c r="C29" s="207">
        <f t="shared" si="1"/>
        <v>6475.8089039300003</v>
      </c>
      <c r="D29" s="207">
        <f t="shared" si="2"/>
        <v>321.54136489199999</v>
      </c>
      <c r="E29" s="65">
        <f t="shared" si="3"/>
        <v>35.9240347195</v>
      </c>
      <c r="F29" s="65">
        <f t="shared" si="4"/>
        <v>53.796537266999998</v>
      </c>
      <c r="G29" s="46">
        <f t="shared" si="11"/>
        <v>9.9660584726975726E-2</v>
      </c>
      <c r="H29" s="46">
        <f t="shared" si="12"/>
        <v>0.11373777637761436</v>
      </c>
      <c r="I29" s="46">
        <f t="shared" si="6"/>
        <v>0.13214026960882191</v>
      </c>
      <c r="J29" s="46">
        <f t="shared" si="7"/>
        <v>0.12605610003379519</v>
      </c>
      <c r="K29" s="182">
        <f t="shared" si="8"/>
        <v>8171.6889170598688</v>
      </c>
      <c r="L29" s="182">
        <f t="shared" si="8"/>
        <v>9487.9106088593526</v>
      </c>
      <c r="M29" s="182">
        <f t="shared" si="8"/>
        <v>9493.2294154078154</v>
      </c>
      <c r="N29" s="182">
        <f t="shared" si="8"/>
        <v>11085.333737720312</v>
      </c>
      <c r="O29" s="182">
        <f t="shared" si="9"/>
        <v>9087.2022416461914</v>
      </c>
      <c r="P29" s="182">
        <f t="shared" si="9"/>
        <v>9811.010169600986</v>
      </c>
      <c r="Q29" s="182">
        <f t="shared" si="10"/>
        <v>15560.101144070699</v>
      </c>
      <c r="R29" s="182">
        <f t="shared" si="10"/>
        <v>11021.546636936726</v>
      </c>
      <c r="S29" s="182">
        <f t="shared" si="10"/>
        <v>26906.426051583709</v>
      </c>
      <c r="T29" s="182">
        <f t="shared" si="10"/>
        <v>16001.12127260982</v>
      </c>
      <c r="U29" s="182">
        <f t="shared" si="10"/>
        <v>1873.9214597673122</v>
      </c>
    </row>
    <row r="30" spans="1:23">
      <c r="A30" s="42" t="s">
        <v>262</v>
      </c>
      <c r="B30" s="207">
        <f t="shared" si="0"/>
        <v>4646.9103759</v>
      </c>
      <c r="C30" s="207">
        <f t="shared" si="1"/>
        <v>4958.3215845800005</v>
      </c>
      <c r="D30" s="207">
        <f t="shared" si="2"/>
        <v>462.11171616000001</v>
      </c>
      <c r="E30" s="65">
        <f t="shared" si="3"/>
        <v>58.3348991473</v>
      </c>
      <c r="F30" s="65">
        <f t="shared" si="4"/>
        <v>49.201108546999997</v>
      </c>
      <c r="G30" s="46">
        <f t="shared" si="11"/>
        <v>0.14322985740002897</v>
      </c>
      <c r="H30" s="46">
        <f t="shared" si="12"/>
        <v>0.18469199704410708</v>
      </c>
      <c r="I30" s="46">
        <f t="shared" si="6"/>
        <v>0.13722895071623756</v>
      </c>
      <c r="J30" s="46">
        <f t="shared" si="7"/>
        <v>0.1507265968232511</v>
      </c>
      <c r="K30" s="182">
        <f t="shared" si="8"/>
        <v>9841.0326315480979</v>
      </c>
      <c r="L30" s="182">
        <f t="shared" si="8"/>
        <v>10729.957318555711</v>
      </c>
      <c r="M30" s="182">
        <f t="shared" si="8"/>
        <v>12700.43864807607</v>
      </c>
      <c r="N30" s="182">
        <f t="shared" si="8"/>
        <v>12824.503890390939</v>
      </c>
      <c r="O30" s="182">
        <f t="shared" si="9"/>
        <v>9758.1636544140438</v>
      </c>
      <c r="P30" s="182">
        <f t="shared" si="9"/>
        <v>12354.352663985997</v>
      </c>
      <c r="Q30" s="182">
        <f t="shared" si="10"/>
        <v>22464.061012043512</v>
      </c>
      <c r="R30" s="182">
        <f t="shared" si="10"/>
        <v>13375.538019974452</v>
      </c>
      <c r="S30" s="182">
        <f t="shared" si="10"/>
        <v>35889.510520833333</v>
      </c>
      <c r="T30" s="182">
        <f t="shared" si="10"/>
        <v>19343.034875872094</v>
      </c>
      <c r="U30" s="182">
        <f t="shared" si="10"/>
        <v>2260.6647926392207</v>
      </c>
    </row>
    <row r="31" spans="1:23">
      <c r="A31" s="42" t="s">
        <v>263</v>
      </c>
      <c r="B31" s="207">
        <f t="shared" si="0"/>
        <v>8990.2872695999995</v>
      </c>
      <c r="C31" s="207">
        <f t="shared" si="1"/>
        <v>2196.78601493</v>
      </c>
      <c r="D31" s="207">
        <f t="shared" si="2"/>
        <v>906.99443673200005</v>
      </c>
      <c r="E31" s="65">
        <f t="shared" si="3"/>
        <v>123.24546897409999</v>
      </c>
      <c r="F31" s="65">
        <f t="shared" si="4"/>
        <v>82.898554833999995</v>
      </c>
      <c r="G31" s="46">
        <f t="shared" si="11"/>
        <v>0.28111964984407539</v>
      </c>
      <c r="H31" s="46">
        <f t="shared" si="12"/>
        <v>0.39020298524879876</v>
      </c>
      <c r="I31" s="46">
        <f t="shared" si="6"/>
        <v>0.16935838120610869</v>
      </c>
      <c r="J31" s="46">
        <f t="shared" si="7"/>
        <v>0.248901655964853</v>
      </c>
      <c r="K31" s="182">
        <f t="shared" si="8"/>
        <v>11381.300569141098</v>
      </c>
      <c r="L31" s="182">
        <f t="shared" si="8"/>
        <v>11520.933439453171</v>
      </c>
      <c r="M31" s="182">
        <f t="shared" si="8"/>
        <v>16186.106634859767</v>
      </c>
      <c r="N31" s="182">
        <f t="shared" si="8"/>
        <v>13326.420499445061</v>
      </c>
      <c r="O31" s="182">
        <f t="shared" si="9"/>
        <v>10596.151717675171</v>
      </c>
      <c r="P31" s="182">
        <f t="shared" si="9"/>
        <v>15499.949922471558</v>
      </c>
      <c r="Q31" s="182">
        <f t="shared" si="10"/>
        <v>32782.010280688046</v>
      </c>
      <c r="R31" s="182">
        <f t="shared" si="10"/>
        <v>16661.946372534698</v>
      </c>
      <c r="S31" s="182">
        <f t="shared" si="10"/>
        <v>42953.22233261339</v>
      </c>
      <c r="T31" s="182">
        <f t="shared" si="10"/>
        <v>23341.769845833333</v>
      </c>
      <c r="U31" s="182">
        <f t="shared" si="10"/>
        <v>2719.4119811704495</v>
      </c>
    </row>
    <row r="32" spans="1:23">
      <c r="A32" s="111" t="s">
        <v>264</v>
      </c>
      <c r="B32" s="207">
        <f t="shared" si="0"/>
        <v>9943.6224340999997</v>
      </c>
      <c r="C32" s="207">
        <f t="shared" si="1"/>
        <v>150.30255277399999</v>
      </c>
      <c r="D32" s="207">
        <f t="shared" si="2"/>
        <v>1150.928565639</v>
      </c>
      <c r="E32" s="65">
        <f t="shared" si="3"/>
        <v>60.071569717700001</v>
      </c>
      <c r="F32" s="65">
        <f t="shared" si="4"/>
        <v>81.660365780999996</v>
      </c>
      <c r="G32" s="46">
        <f t="shared" si="11"/>
        <v>0.35672615207405312</v>
      </c>
      <c r="H32" s="46">
        <f t="shared" si="12"/>
        <v>0.19019040641042806</v>
      </c>
      <c r="I32" s="46">
        <f t="shared" si="6"/>
        <v>0.18582813721183633</v>
      </c>
      <c r="J32" s="46">
        <f t="shared" si="7"/>
        <v>0.17066576546130449</v>
      </c>
      <c r="K32" s="182">
        <f>B15/O15*1000000</f>
        <v>12844.104680079645</v>
      </c>
      <c r="L32" s="182">
        <f>C15/P15*1000000</f>
        <v>10413.604448263051</v>
      </c>
      <c r="M32" s="182">
        <f>D15/Q15*1000000</f>
        <v>18724.588031857333</v>
      </c>
      <c r="N32" s="182">
        <f>E15/R15*1000000</f>
        <v>9947.8216420942954</v>
      </c>
      <c r="O32" s="182">
        <f>K15/M15*1000000</f>
        <v>12443.225011935921</v>
      </c>
      <c r="P32" s="182">
        <f>L15/N15*1000000</f>
        <v>18221.825554265895</v>
      </c>
      <c r="Q32" s="182">
        <f>F15/S15*1000000</f>
        <v>35672.800802874095</v>
      </c>
      <c r="R32" s="182">
        <f>G15/T15*1000000</f>
        <v>16032.290671985815</v>
      </c>
      <c r="S32" s="182">
        <f>H15/U15*1000000</f>
        <v>29789.631290611029</v>
      </c>
      <c r="T32" s="182">
        <f>I15/V15*1000000</f>
        <v>15005.989957142858</v>
      </c>
      <c r="U32" s="182">
        <f>J15/W15*1000000</f>
        <v>2231.9503042337442</v>
      </c>
    </row>
    <row r="33" spans="1:37">
      <c r="F33" s="42"/>
      <c r="G33" s="113"/>
      <c r="H33" s="113"/>
      <c r="I33" s="113"/>
      <c r="J33" s="113"/>
    </row>
    <row r="34" spans="1:37">
      <c r="A34" s="22"/>
      <c r="I34" s="114"/>
    </row>
    <row r="36" spans="1:37">
      <c r="P36" s="115"/>
      <c r="Q36" s="115"/>
      <c r="R36" s="115"/>
      <c r="S36" s="115"/>
      <c r="T36" s="115"/>
      <c r="U36" s="115"/>
      <c r="V36" s="115"/>
      <c r="W36" s="115"/>
      <c r="X36" s="115"/>
      <c r="Y36" s="115"/>
      <c r="Z36" s="115"/>
      <c r="AA36" s="115"/>
      <c r="AB36" s="115"/>
      <c r="AC36" s="115"/>
      <c r="AD36" s="115"/>
      <c r="AE36" s="115"/>
      <c r="AF36" s="115"/>
      <c r="AG36" s="115"/>
      <c r="AH36" s="115"/>
      <c r="AI36" s="115"/>
      <c r="AJ36" s="115"/>
      <c r="AK36" s="115"/>
    </row>
    <row r="37" spans="1:37">
      <c r="P37" s="115"/>
      <c r="Q37" s="115"/>
      <c r="R37" s="115"/>
      <c r="S37" s="115"/>
      <c r="T37" s="115"/>
      <c r="U37" s="115"/>
      <c r="V37" s="115"/>
      <c r="W37" s="115"/>
      <c r="X37" s="115"/>
      <c r="Y37" s="115"/>
      <c r="Z37" s="115"/>
      <c r="AA37" s="115"/>
      <c r="AB37" s="115"/>
      <c r="AC37" s="115"/>
      <c r="AD37" s="115"/>
      <c r="AE37" s="115"/>
      <c r="AF37" s="115"/>
      <c r="AG37" s="115"/>
      <c r="AH37" s="115"/>
      <c r="AI37" s="115"/>
      <c r="AJ37" s="115"/>
      <c r="AK37" s="115"/>
    </row>
    <row r="38" spans="1:37">
      <c r="P38" s="115"/>
      <c r="Q38" s="115"/>
      <c r="R38" s="115"/>
      <c r="S38" s="115"/>
      <c r="T38" s="115"/>
      <c r="U38" s="115"/>
      <c r="V38" s="115"/>
      <c r="W38" s="115"/>
      <c r="X38" s="115"/>
      <c r="Y38" s="115"/>
      <c r="Z38" s="115"/>
      <c r="AA38" s="115"/>
      <c r="AB38" s="115"/>
      <c r="AC38" s="115"/>
      <c r="AD38" s="115"/>
      <c r="AE38" s="115"/>
      <c r="AF38" s="115"/>
      <c r="AG38" s="115"/>
      <c r="AH38" s="115"/>
      <c r="AI38" s="115"/>
      <c r="AJ38" s="115"/>
      <c r="AK38" s="115"/>
    </row>
    <row r="39" spans="1:37">
      <c r="P39" s="115"/>
      <c r="Q39" s="115"/>
      <c r="R39" s="115"/>
      <c r="S39" s="115"/>
      <c r="T39" s="115"/>
      <c r="U39" s="115"/>
      <c r="V39" s="115"/>
      <c r="W39" s="115"/>
      <c r="X39" s="115"/>
      <c r="Y39" s="115"/>
      <c r="Z39" s="115"/>
      <c r="AA39" s="115"/>
      <c r="AB39" s="115"/>
      <c r="AC39" s="115"/>
      <c r="AD39" s="115"/>
      <c r="AE39" s="115"/>
      <c r="AF39" s="115"/>
      <c r="AG39" s="115"/>
      <c r="AH39" s="115"/>
      <c r="AI39" s="115"/>
      <c r="AJ39" s="115"/>
      <c r="AK39" s="115"/>
    </row>
    <row r="40" spans="1:37">
      <c r="P40" s="115"/>
      <c r="Q40" s="115"/>
      <c r="R40" s="115"/>
      <c r="S40" s="115"/>
      <c r="T40" s="115"/>
      <c r="U40" s="115"/>
      <c r="V40" s="115"/>
      <c r="W40" s="115"/>
      <c r="X40" s="115"/>
      <c r="Y40" s="115"/>
      <c r="Z40" s="115"/>
      <c r="AA40" s="115"/>
      <c r="AB40" s="115"/>
      <c r="AC40" s="115"/>
      <c r="AD40" s="115"/>
      <c r="AE40" s="115"/>
      <c r="AF40" s="115"/>
      <c r="AG40" s="115"/>
      <c r="AH40" s="115"/>
      <c r="AI40" s="115"/>
      <c r="AJ40" s="115"/>
      <c r="AK40" s="115"/>
    </row>
    <row r="41" spans="1:37">
      <c r="P41" s="115"/>
      <c r="Q41" s="115"/>
      <c r="R41" s="115"/>
      <c r="S41" s="115"/>
      <c r="T41" s="115"/>
      <c r="U41" s="115"/>
      <c r="V41" s="115"/>
      <c r="W41" s="115"/>
      <c r="X41" s="115"/>
      <c r="Y41" s="115"/>
      <c r="Z41" s="115"/>
      <c r="AA41" s="115"/>
      <c r="AB41" s="115"/>
      <c r="AC41" s="115"/>
      <c r="AD41" s="115"/>
      <c r="AE41" s="115"/>
      <c r="AF41" s="115"/>
      <c r="AG41" s="115"/>
      <c r="AH41" s="115"/>
      <c r="AI41" s="115"/>
      <c r="AJ41" s="115"/>
      <c r="AK41" s="115"/>
    </row>
    <row r="42" spans="1:37">
      <c r="P42" s="115"/>
      <c r="Q42" s="115"/>
      <c r="R42" s="115"/>
      <c r="S42" s="115"/>
      <c r="T42" s="115"/>
      <c r="U42" s="115"/>
      <c r="V42" s="115"/>
      <c r="W42" s="115"/>
      <c r="X42" s="115"/>
      <c r="Y42" s="115"/>
      <c r="Z42" s="115"/>
      <c r="AA42" s="115"/>
      <c r="AB42" s="115"/>
      <c r="AC42" s="115"/>
      <c r="AD42" s="115"/>
      <c r="AE42" s="115"/>
      <c r="AF42" s="115"/>
      <c r="AG42" s="115"/>
      <c r="AH42" s="115"/>
      <c r="AI42" s="115"/>
      <c r="AJ42" s="115"/>
      <c r="AK42" s="115"/>
    </row>
    <row r="43" spans="1:37">
      <c r="P43" s="115"/>
      <c r="Q43" s="115"/>
      <c r="R43" s="115"/>
      <c r="S43" s="115"/>
      <c r="T43" s="115"/>
      <c r="U43" s="115"/>
      <c r="V43" s="115"/>
      <c r="W43" s="115"/>
      <c r="X43" s="115"/>
      <c r="Y43" s="115"/>
      <c r="Z43" s="115"/>
      <c r="AA43" s="115"/>
      <c r="AB43" s="115"/>
      <c r="AC43" s="115"/>
      <c r="AD43" s="115"/>
      <c r="AE43" s="115"/>
      <c r="AF43" s="115"/>
      <c r="AG43" s="115"/>
      <c r="AH43" s="115"/>
      <c r="AI43" s="115"/>
      <c r="AJ43" s="115"/>
      <c r="AK43" s="115"/>
    </row>
    <row r="44" spans="1:37">
      <c r="P44" s="115"/>
      <c r="Q44" s="115"/>
      <c r="R44" s="115"/>
      <c r="S44" s="115"/>
      <c r="T44" s="115"/>
      <c r="U44" s="115"/>
      <c r="V44" s="115"/>
      <c r="W44" s="115"/>
      <c r="X44" s="115"/>
      <c r="Y44" s="115"/>
      <c r="Z44" s="115"/>
      <c r="AA44" s="115"/>
      <c r="AB44" s="115"/>
      <c r="AC44" s="115"/>
      <c r="AD44" s="115"/>
      <c r="AE44" s="115"/>
      <c r="AF44" s="115"/>
      <c r="AG44" s="115"/>
      <c r="AH44" s="115"/>
      <c r="AI44" s="115"/>
      <c r="AJ44" s="115"/>
      <c r="AK44" s="115"/>
    </row>
    <row r="45" spans="1:37">
      <c r="P45" s="115"/>
      <c r="Q45" s="115"/>
      <c r="R45" s="115"/>
      <c r="S45" s="115"/>
      <c r="T45" s="115"/>
      <c r="U45" s="115"/>
      <c r="V45" s="115"/>
      <c r="W45" s="115"/>
      <c r="X45" s="115"/>
      <c r="Y45" s="115"/>
      <c r="Z45" s="115"/>
      <c r="AA45" s="115"/>
      <c r="AB45" s="115"/>
      <c r="AC45" s="115"/>
      <c r="AD45" s="115"/>
      <c r="AE45" s="115"/>
      <c r="AF45" s="115"/>
      <c r="AG45" s="115"/>
      <c r="AH45" s="115"/>
      <c r="AI45" s="115"/>
      <c r="AJ45" s="115"/>
      <c r="AK45" s="115"/>
    </row>
    <row r="46" spans="1:37">
      <c r="P46" s="115"/>
      <c r="Q46" s="115"/>
      <c r="R46" s="115"/>
      <c r="S46" s="115"/>
      <c r="T46" s="115"/>
      <c r="U46" s="115"/>
      <c r="V46" s="115"/>
      <c r="W46" s="115"/>
      <c r="X46" s="115"/>
      <c r="Y46" s="115"/>
      <c r="Z46" s="115"/>
      <c r="AA46" s="115"/>
      <c r="AB46" s="115"/>
      <c r="AC46" s="115"/>
      <c r="AD46" s="115"/>
      <c r="AE46" s="115"/>
      <c r="AF46" s="115"/>
      <c r="AG46" s="115"/>
      <c r="AH46" s="115"/>
      <c r="AI46" s="115"/>
      <c r="AJ46" s="115"/>
      <c r="AK46" s="115"/>
    </row>
    <row r="52" spans="7:7">
      <c r="G52" s="42"/>
    </row>
    <row r="54" spans="7:7">
      <c r="G54" s="73"/>
    </row>
    <row r="85" spans="7:7">
      <c r="G85" s="50"/>
    </row>
    <row r="98" spans="7:7">
      <c r="G98" s="50"/>
    </row>
  </sheetData>
  <mergeCells count="1">
    <mergeCell ref="M1:N1"/>
  </mergeCells>
  <phoneticPr fontId="0" type="noConversion"/>
  <hyperlinks>
    <hyperlink ref="M1:N1" location="Contents!A1" display="Back to Contents" xr:uid="{00000000-0004-0000-0C00-000000000000}"/>
  </hyperlinks>
  <pageMargins left="0.75" right="0.75" top="1" bottom="1" header="0.5" footer="0.5"/>
  <pageSetup paperSize="9"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S58"/>
  <sheetViews>
    <sheetView zoomScaleNormal="100" workbookViewId="0"/>
  </sheetViews>
  <sheetFormatPr baseColWidth="10" defaultColWidth="8.83203125" defaultRowHeight="13"/>
  <cols>
    <col min="1" max="1" width="8.83203125" customWidth="1"/>
    <col min="2" max="2" width="10" customWidth="1"/>
    <col min="3" max="3" width="11.5" customWidth="1"/>
    <col min="4" max="4" width="9.5" bestFit="1" customWidth="1"/>
  </cols>
  <sheetData>
    <row r="1" spans="1:12" ht="26.25" customHeight="1">
      <c r="B1" s="17" t="s">
        <v>284</v>
      </c>
      <c r="C1" s="17"/>
      <c r="D1" s="17"/>
      <c r="E1" s="17"/>
      <c r="F1" s="17"/>
      <c r="G1" s="17"/>
      <c r="K1" s="208" t="s">
        <v>77</v>
      </c>
      <c r="L1" s="208"/>
    </row>
    <row r="2" spans="1:12" ht="24">
      <c r="A2" s="58" t="s">
        <v>200</v>
      </c>
      <c r="B2" s="58" t="s">
        <v>79</v>
      </c>
      <c r="C2" s="58" t="s">
        <v>80</v>
      </c>
      <c r="D2" s="58" t="s">
        <v>285</v>
      </c>
    </row>
    <row r="3" spans="1:12">
      <c r="A3" s="42" t="s">
        <v>286</v>
      </c>
      <c r="B3" s="182">
        <v>2450.1761759999999</v>
      </c>
      <c r="C3" s="182">
        <v>3058.9372509999998</v>
      </c>
      <c r="D3" s="182">
        <v>2530.6543390000002</v>
      </c>
    </row>
    <row r="4" spans="1:12">
      <c r="A4" s="42" t="s">
        <v>287</v>
      </c>
      <c r="B4" s="182">
        <v>2464.030812</v>
      </c>
      <c r="C4" s="182">
        <v>3360.2953659999998</v>
      </c>
      <c r="D4" s="182">
        <v>2574.162793</v>
      </c>
    </row>
    <row r="5" spans="1:12">
      <c r="A5" s="42" t="s">
        <v>255</v>
      </c>
      <c r="B5" s="182">
        <v>1181.161122</v>
      </c>
      <c r="C5" s="182">
        <v>3310.1667170000001</v>
      </c>
      <c r="D5" s="182">
        <v>1687.30467</v>
      </c>
    </row>
    <row r="6" spans="1:12">
      <c r="A6" s="42">
        <v>1980</v>
      </c>
      <c r="B6" s="182">
        <v>2584.9054580000002</v>
      </c>
      <c r="C6" s="182">
        <v>3920.878009</v>
      </c>
      <c r="D6" s="182">
        <v>2950.6051040000002</v>
      </c>
    </row>
    <row r="7" spans="1:12">
      <c r="A7" s="42">
        <v>1981</v>
      </c>
      <c r="B7" s="182">
        <v>2621.5011720000002</v>
      </c>
      <c r="C7" s="182">
        <v>4290.3673349999999</v>
      </c>
      <c r="D7" s="182">
        <v>3103.4300269999999</v>
      </c>
    </row>
    <row r="8" spans="1:12">
      <c r="A8" s="42">
        <v>1982</v>
      </c>
      <c r="B8" s="182">
        <v>2423.6469980000002</v>
      </c>
      <c r="C8" s="182">
        <v>3576.0260779999999</v>
      </c>
      <c r="D8" s="182">
        <v>2807.44679</v>
      </c>
    </row>
    <row r="9" spans="1:12">
      <c r="A9" s="42">
        <v>1983</v>
      </c>
      <c r="B9" s="182">
        <v>2173.2779759999999</v>
      </c>
      <c r="C9" s="182">
        <v>3312.8127890000001</v>
      </c>
      <c r="D9" s="182">
        <v>2562.5738369999999</v>
      </c>
    </row>
    <row r="10" spans="1:12">
      <c r="A10" s="42">
        <v>1984</v>
      </c>
      <c r="B10" s="182">
        <v>2201.5795710000002</v>
      </c>
      <c r="C10" s="182">
        <v>3451.2135189999999</v>
      </c>
      <c r="D10" s="182">
        <v>2640.8989059999999</v>
      </c>
    </row>
    <row r="11" spans="1:12">
      <c r="A11" s="42">
        <v>1985</v>
      </c>
      <c r="B11" s="182">
        <v>2278.3553259999999</v>
      </c>
      <c r="C11" s="182">
        <v>3451.2151840000001</v>
      </c>
      <c r="D11" s="182">
        <v>2694.932104</v>
      </c>
    </row>
    <row r="12" spans="1:12">
      <c r="A12" s="42">
        <v>1986</v>
      </c>
      <c r="B12" s="182">
        <v>2358.3578259999999</v>
      </c>
      <c r="C12" s="182">
        <v>3513.0988499999999</v>
      </c>
      <c r="D12" s="182">
        <v>2705.0781729999999</v>
      </c>
    </row>
    <row r="13" spans="1:12">
      <c r="A13" s="42">
        <v>1987</v>
      </c>
      <c r="B13" s="182">
        <v>2628.4941749999998</v>
      </c>
      <c r="C13" s="182">
        <v>3375.0567040000001</v>
      </c>
      <c r="D13" s="182">
        <v>2832.7050479999998</v>
      </c>
    </row>
    <row r="14" spans="1:12">
      <c r="A14" s="42">
        <v>1988</v>
      </c>
      <c r="B14" s="182">
        <v>2693.0940879999998</v>
      </c>
      <c r="C14" s="182">
        <v>3762.7614119999998</v>
      </c>
      <c r="D14" s="182">
        <v>3022.2983389999999</v>
      </c>
    </row>
    <row r="15" spans="1:12">
      <c r="A15" s="42">
        <v>1989</v>
      </c>
      <c r="B15" s="182">
        <v>2958.77313</v>
      </c>
      <c r="C15" s="182">
        <v>3855.915313</v>
      </c>
      <c r="D15" s="182">
        <v>3216.2844700000001</v>
      </c>
    </row>
    <row r="16" spans="1:12">
      <c r="A16" s="42">
        <v>1990</v>
      </c>
      <c r="B16" s="182">
        <v>3270.1626289999999</v>
      </c>
      <c r="C16" s="182">
        <v>4027.0004439999998</v>
      </c>
      <c r="D16" s="182">
        <v>3488.3829479999999</v>
      </c>
    </row>
    <row r="17" spans="1:4">
      <c r="A17" s="42">
        <v>1991</v>
      </c>
      <c r="B17" s="182">
        <v>3605.9384970000001</v>
      </c>
      <c r="C17" s="182">
        <v>4266.7248600000003</v>
      </c>
      <c r="D17" s="182">
        <v>3771.6477410000002</v>
      </c>
    </row>
    <row r="18" spans="1:4">
      <c r="A18" s="42">
        <v>1992</v>
      </c>
      <c r="B18" s="182">
        <v>3841.0491980000002</v>
      </c>
      <c r="C18" s="182">
        <v>4500.4819809999999</v>
      </c>
      <c r="D18" s="182">
        <v>3995.2720800000002</v>
      </c>
    </row>
    <row r="19" spans="1:4">
      <c r="A19" s="42">
        <v>1993</v>
      </c>
      <c r="B19" s="182">
        <v>4228.3688629999997</v>
      </c>
      <c r="C19" s="182">
        <v>4464.3954080000003</v>
      </c>
      <c r="D19" s="182">
        <v>4285.1159040000002</v>
      </c>
    </row>
    <row r="20" spans="1:4">
      <c r="A20" s="42">
        <v>1994</v>
      </c>
      <c r="B20" s="182">
        <v>4570.1803730000001</v>
      </c>
      <c r="C20" s="182">
        <v>4661.70399</v>
      </c>
      <c r="D20" s="182">
        <v>4589.5075639999995</v>
      </c>
    </row>
    <row r="21" spans="1:4">
      <c r="A21" s="42">
        <v>1995</v>
      </c>
      <c r="B21" s="182">
        <v>5030.7068390000004</v>
      </c>
      <c r="C21" s="182">
        <v>5084.4918859999998</v>
      </c>
      <c r="D21" s="182">
        <v>5040.1812220000002</v>
      </c>
    </row>
    <row r="22" spans="1:4">
      <c r="A22" s="42">
        <v>1996</v>
      </c>
      <c r="B22" s="182">
        <v>5705.762839</v>
      </c>
      <c r="C22" s="182">
        <v>5312.7770229999996</v>
      </c>
      <c r="D22" s="182">
        <v>5654.1163800000004</v>
      </c>
    </row>
    <row r="23" spans="1:4">
      <c r="A23" s="42">
        <v>1997</v>
      </c>
      <c r="B23" s="182">
        <v>5921.5342090000004</v>
      </c>
      <c r="C23" s="182">
        <v>5474.658281</v>
      </c>
      <c r="D23" s="182">
        <v>5856.0735260000001</v>
      </c>
    </row>
    <row r="24" spans="1:4">
      <c r="A24" s="42">
        <v>1998</v>
      </c>
      <c r="B24" s="182">
        <v>6042.658023</v>
      </c>
      <c r="C24" s="182">
        <v>5653.8679949999996</v>
      </c>
      <c r="D24" s="182">
        <v>5986.6750499999998</v>
      </c>
    </row>
    <row r="25" spans="1:4">
      <c r="A25" s="42">
        <v>1999</v>
      </c>
      <c r="B25" s="182">
        <v>6253.0948630000003</v>
      </c>
      <c r="C25" s="182">
        <v>6221.3396430000003</v>
      </c>
      <c r="D25" s="182">
        <v>6247.6025159999999</v>
      </c>
    </row>
    <row r="26" spans="1:4">
      <c r="A26" s="42">
        <v>2000</v>
      </c>
      <c r="B26" s="182">
        <v>6460.1732019999999</v>
      </c>
      <c r="C26" s="182">
        <v>6346.9930039999999</v>
      </c>
      <c r="D26" s="182">
        <v>6441.8682500000004</v>
      </c>
    </row>
    <row r="27" spans="1:4">
      <c r="A27" s="42">
        <v>2001</v>
      </c>
      <c r="B27" s="182">
        <v>6800.4729269999998</v>
      </c>
      <c r="C27" s="182">
        <v>6490.4430179999999</v>
      </c>
      <c r="D27" s="182">
        <v>6752.0500670000001</v>
      </c>
    </row>
    <row r="28" spans="1:4">
      <c r="A28" s="42">
        <v>2002</v>
      </c>
      <c r="B28" s="182">
        <v>6953.1238720000001</v>
      </c>
      <c r="C28" s="182">
        <v>6776.1595600000001</v>
      </c>
      <c r="D28" s="182">
        <v>6925.1862110000002</v>
      </c>
    </row>
    <row r="29" spans="1:4">
      <c r="A29" s="42">
        <v>2003</v>
      </c>
      <c r="B29" s="182">
        <v>7052.3275389999999</v>
      </c>
      <c r="C29" s="182">
        <v>6958.1648409999998</v>
      </c>
      <c r="D29" s="182">
        <v>7036.0426719999996</v>
      </c>
    </row>
    <row r="30" spans="1:4">
      <c r="A30" s="42">
        <v>2004</v>
      </c>
      <c r="B30" s="182">
        <v>8331.8788509999995</v>
      </c>
      <c r="C30" s="182">
        <v>7681.741959</v>
      </c>
      <c r="D30" s="182">
        <v>8263.0424710000007</v>
      </c>
    </row>
    <row r="31" spans="1:4">
      <c r="A31" s="42">
        <v>2005</v>
      </c>
      <c r="B31" s="182">
        <v>8667.5244579999999</v>
      </c>
      <c r="C31" s="182">
        <v>8765.0413850000004</v>
      </c>
      <c r="D31" s="182">
        <v>8676.4446690000004</v>
      </c>
    </row>
    <row r="32" spans="1:4">
      <c r="A32" s="42">
        <v>2006</v>
      </c>
      <c r="B32" s="182">
        <v>8912.5777170000001</v>
      </c>
      <c r="C32" s="182">
        <v>9304.8805809999994</v>
      </c>
      <c r="D32" s="182">
        <v>8947.1980519999997</v>
      </c>
    </row>
    <row r="33" spans="1:4">
      <c r="A33" s="42">
        <v>2007</v>
      </c>
      <c r="B33" s="182">
        <v>9138.3309700000009</v>
      </c>
      <c r="C33" s="182">
        <v>10053.136689999999</v>
      </c>
      <c r="D33" s="182">
        <v>9227.1911120000004</v>
      </c>
    </row>
    <row r="34" spans="1:4">
      <c r="A34" s="42">
        <v>2008</v>
      </c>
      <c r="B34" s="182">
        <v>9355.0602390000004</v>
      </c>
      <c r="C34" s="182">
        <v>10508.79098</v>
      </c>
      <c r="D34" s="182">
        <v>9493.0936860000002</v>
      </c>
    </row>
    <row r="35" spans="1:4">
      <c r="A35" s="42">
        <v>2009</v>
      </c>
      <c r="B35" s="182">
        <v>9673.8304709999993</v>
      </c>
      <c r="C35" s="182">
        <v>10966.495639999999</v>
      </c>
      <c r="D35" s="182">
        <v>9817.4618489999993</v>
      </c>
    </row>
    <row r="36" spans="1:4">
      <c r="A36" s="42">
        <v>2010</v>
      </c>
      <c r="B36" s="182">
        <v>10015.938459999999</v>
      </c>
      <c r="C36" s="182">
        <v>11363.158380000001</v>
      </c>
      <c r="D36" s="182">
        <v>10176.86303</v>
      </c>
    </row>
    <row r="37" spans="1:4">
      <c r="A37" s="42">
        <v>2011</v>
      </c>
      <c r="B37" s="182">
        <v>10038.58704</v>
      </c>
      <c r="C37" s="182">
        <v>11841.89609</v>
      </c>
      <c r="D37" s="182">
        <v>10291.81076</v>
      </c>
    </row>
    <row r="38" spans="1:4">
      <c r="A38" s="42">
        <v>2012</v>
      </c>
      <c r="B38" s="182">
        <v>10356.398740000001</v>
      </c>
      <c r="C38" s="182">
        <v>12629.61248</v>
      </c>
      <c r="D38" s="182">
        <v>10646.22617</v>
      </c>
    </row>
    <row r="39" spans="1:4">
      <c r="A39" s="42">
        <v>2013</v>
      </c>
      <c r="B39" s="182">
        <v>10399.47985</v>
      </c>
      <c r="C39" s="182">
        <v>13201.34224</v>
      </c>
      <c r="D39" s="182">
        <v>10826.964610000001</v>
      </c>
    </row>
    <row r="40" spans="1:4">
      <c r="A40" s="42">
        <v>2014</v>
      </c>
      <c r="B40" s="182">
        <v>10758.81013</v>
      </c>
      <c r="C40" s="182">
        <v>13697.5915</v>
      </c>
      <c r="D40" s="182">
        <v>11260.520759999999</v>
      </c>
    </row>
    <row r="41" spans="1:4">
      <c r="A41" s="42">
        <v>2015</v>
      </c>
      <c r="B41" s="182">
        <v>10899.77306</v>
      </c>
      <c r="C41" s="182">
        <v>14348.94198</v>
      </c>
      <c r="D41" s="182">
        <v>11563.762710000001</v>
      </c>
    </row>
    <row r="42" spans="1:4">
      <c r="A42" s="42">
        <v>2016</v>
      </c>
      <c r="B42" s="182">
        <v>11071.938620000001</v>
      </c>
      <c r="C42" s="182">
        <v>14967.974539999999</v>
      </c>
      <c r="D42" s="182">
        <v>11952.727279999999</v>
      </c>
    </row>
    <row r="43" spans="1:4">
      <c r="A43" s="42">
        <v>2017</v>
      </c>
      <c r="B43" s="182">
        <v>11472.9105</v>
      </c>
      <c r="C43" s="182">
        <v>15830.93924</v>
      </c>
      <c r="D43" s="182">
        <v>12544.96796</v>
      </c>
    </row>
    <row r="44" spans="1:4">
      <c r="A44" s="42">
        <v>2018</v>
      </c>
      <c r="B44" s="182">
        <v>11755.72558</v>
      </c>
      <c r="C44" s="182">
        <v>16654.18633</v>
      </c>
      <c r="D44" s="182">
        <v>13124.189689999999</v>
      </c>
    </row>
    <row r="45" spans="1:4">
      <c r="A45" s="42">
        <v>2019</v>
      </c>
      <c r="B45" s="182">
        <v>12045.36573</v>
      </c>
      <c r="C45" s="182">
        <v>17437.264279999999</v>
      </c>
      <c r="D45" s="182">
        <v>13596.136570000001</v>
      </c>
    </row>
    <row r="46" spans="1:4">
      <c r="A46" s="42">
        <v>2020</v>
      </c>
      <c r="B46" s="182">
        <v>12165.13528</v>
      </c>
      <c r="C46" s="182">
        <v>18208.862529999999</v>
      </c>
      <c r="D46" s="182">
        <v>13901.174080000001</v>
      </c>
    </row>
    <row r="47" spans="1:4">
      <c r="A47" s="42">
        <v>2021</v>
      </c>
      <c r="B47" s="182">
        <v>12914.889579999999</v>
      </c>
      <c r="C47" s="182">
        <v>19269.994790000001</v>
      </c>
      <c r="D47" s="182">
        <v>14784.704400000001</v>
      </c>
    </row>
    <row r="48" spans="1:4">
      <c r="A48" s="42">
        <v>2022</v>
      </c>
      <c r="B48" s="182">
        <v>14020.65496</v>
      </c>
      <c r="C48" s="182">
        <v>20140.213660000001</v>
      </c>
      <c r="D48" s="182">
        <v>15621.819879999999</v>
      </c>
    </row>
    <row r="49" spans="1:19">
      <c r="A49" s="42">
        <v>2023</v>
      </c>
      <c r="B49" s="182">
        <v>14844.672269999999</v>
      </c>
      <c r="C49" s="182">
        <v>19730.55615</v>
      </c>
      <c r="D49" s="182">
        <v>15913.045889999999</v>
      </c>
    </row>
    <row r="50" spans="1:19">
      <c r="A50" s="42">
        <v>2024</v>
      </c>
      <c r="B50" s="182">
        <v>8988.4110409999994</v>
      </c>
      <c r="C50" s="182">
        <v>14826.36069</v>
      </c>
      <c r="D50" s="182">
        <v>10621.001619999999</v>
      </c>
    </row>
    <row r="51" spans="1:19">
      <c r="A51" s="42"/>
      <c r="B51" s="65"/>
      <c r="C51" s="65"/>
      <c r="D51" s="65"/>
    </row>
    <row r="52" spans="1:19">
      <c r="A52" s="98" t="s">
        <v>678</v>
      </c>
      <c r="B52" s="40"/>
      <c r="C52" s="40"/>
      <c r="D52" s="40"/>
      <c r="E52" s="40"/>
      <c r="F52" s="40"/>
      <c r="G52" s="40"/>
      <c r="H52" s="40"/>
      <c r="I52" s="40"/>
      <c r="J52" s="40"/>
      <c r="K52" s="40"/>
      <c r="L52" s="40"/>
      <c r="M52" s="40"/>
      <c r="N52" s="40"/>
      <c r="O52" s="40"/>
      <c r="P52" s="40"/>
      <c r="Q52" s="40"/>
      <c r="R52" s="40"/>
      <c r="S52" s="40"/>
    </row>
    <row r="53" spans="1:19">
      <c r="B53" s="3"/>
      <c r="C53" s="3"/>
      <c r="D53" s="3"/>
    </row>
    <row r="54" spans="1:19">
      <c r="B54" s="3"/>
      <c r="C54" s="3"/>
      <c r="D54" s="3"/>
    </row>
    <row r="55" spans="1:19">
      <c r="B55" s="3"/>
      <c r="C55" s="3"/>
      <c r="D55" s="3"/>
    </row>
    <row r="56" spans="1:19">
      <c r="B56" s="3"/>
      <c r="C56" s="3"/>
      <c r="D56" s="3"/>
    </row>
    <row r="57" spans="1:19">
      <c r="B57" s="3"/>
      <c r="C57" s="3"/>
      <c r="D57" s="3"/>
    </row>
    <row r="58" spans="1:19">
      <c r="B58" s="3"/>
      <c r="C58" s="3"/>
      <c r="D58" s="3"/>
    </row>
  </sheetData>
  <mergeCells count="1">
    <mergeCell ref="K1:L1"/>
  </mergeCells>
  <phoneticPr fontId="0" type="noConversion"/>
  <hyperlinks>
    <hyperlink ref="K1:L1" location="Contents!A1" display="Back to Contents" xr:uid="{00000000-0004-0000-0D00-000000000000}"/>
  </hyperlinks>
  <pageMargins left="0.75" right="0.75" top="1" bottom="1" header="0.5" footer="0.5"/>
  <pageSetup paperSize="9"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Y28"/>
  <sheetViews>
    <sheetView workbookViewId="0"/>
  </sheetViews>
  <sheetFormatPr baseColWidth="10" defaultColWidth="8.83203125" defaultRowHeight="13"/>
  <cols>
    <col min="1" max="1" width="8.83203125" customWidth="1"/>
    <col min="2" max="6" width="7.6640625" customWidth="1"/>
    <col min="7" max="7" width="8.6640625" customWidth="1"/>
    <col min="8" max="11" width="7.6640625" customWidth="1"/>
    <col min="12" max="12" width="5.5" customWidth="1"/>
    <col min="13" max="13" width="8.6640625" customWidth="1"/>
    <col min="14" max="14" width="10.33203125" customWidth="1"/>
    <col min="15" max="15" width="5.6640625" customWidth="1"/>
    <col min="16" max="20" width="7.6640625" customWidth="1"/>
    <col min="21" max="21" width="5.6640625" customWidth="1"/>
    <col min="22" max="22" width="10.33203125" bestFit="1" customWidth="1"/>
    <col min="27" max="28" width="8.83203125" bestFit="1" customWidth="1"/>
  </cols>
  <sheetData>
    <row r="1" spans="1:25" ht="24" customHeight="1">
      <c r="B1" s="17" t="s">
        <v>288</v>
      </c>
      <c r="C1" s="13"/>
      <c r="D1" s="13"/>
      <c r="E1" s="13"/>
      <c r="F1" s="13"/>
      <c r="G1" s="13"/>
      <c r="H1" s="13"/>
      <c r="I1" s="215" t="s">
        <v>77</v>
      </c>
      <c r="J1" s="215"/>
      <c r="K1" s="13"/>
      <c r="M1" s="17" t="s">
        <v>167</v>
      </c>
      <c r="N1" s="13"/>
      <c r="P1" s="17" t="s">
        <v>289</v>
      </c>
      <c r="Q1" s="13"/>
      <c r="R1" s="13"/>
      <c r="S1" s="13"/>
      <c r="T1" s="13"/>
      <c r="V1" s="13"/>
      <c r="W1" s="13"/>
      <c r="X1" s="13"/>
      <c r="Y1" s="13"/>
    </row>
    <row r="2" spans="1:25" ht="24">
      <c r="A2" s="67" t="s">
        <v>290</v>
      </c>
      <c r="B2" s="67" t="s">
        <v>291</v>
      </c>
      <c r="C2" s="67" t="s">
        <v>292</v>
      </c>
      <c r="D2" s="67" t="s">
        <v>293</v>
      </c>
      <c r="E2" s="67" t="s">
        <v>294</v>
      </c>
      <c r="F2" s="67" t="s">
        <v>295</v>
      </c>
      <c r="G2" s="67" t="s">
        <v>296</v>
      </c>
      <c r="H2" s="67" t="s">
        <v>297</v>
      </c>
      <c r="I2" s="67" t="s">
        <v>298</v>
      </c>
      <c r="J2" s="67" t="s">
        <v>299</v>
      </c>
      <c r="K2" s="67" t="s">
        <v>300</v>
      </c>
      <c r="L2" s="67"/>
      <c r="M2" s="68" t="s">
        <v>301</v>
      </c>
      <c r="N2" s="68" t="s">
        <v>302</v>
      </c>
      <c r="O2" s="67"/>
      <c r="P2" s="67" t="s">
        <v>303</v>
      </c>
      <c r="Q2" s="67" t="s">
        <v>304</v>
      </c>
      <c r="R2" s="67" t="s">
        <v>305</v>
      </c>
      <c r="S2" s="67" t="s">
        <v>306</v>
      </c>
      <c r="T2" s="67" t="s">
        <v>307</v>
      </c>
      <c r="U2" s="67"/>
      <c r="V2" s="58" t="s">
        <v>308</v>
      </c>
      <c r="W2" s="58" t="s">
        <v>309</v>
      </c>
      <c r="X2" s="58" t="s">
        <v>310</v>
      </c>
      <c r="Y2" s="58" t="s">
        <v>311</v>
      </c>
    </row>
    <row r="3" spans="1:25" ht="14.25" customHeight="1">
      <c r="A3" s="49">
        <v>2001</v>
      </c>
      <c r="B3" s="182">
        <v>3114.6474394000002</v>
      </c>
      <c r="C3" s="182">
        <v>6166.260663</v>
      </c>
      <c r="D3" s="182">
        <v>10219.496593</v>
      </c>
      <c r="E3" s="182">
        <v>5874.9511899999998</v>
      </c>
      <c r="F3" s="182">
        <v>3418.1304851999998</v>
      </c>
      <c r="G3" s="182">
        <v>129.25394309999999</v>
      </c>
      <c r="H3" s="182">
        <v>198.20740885000001</v>
      </c>
      <c r="I3" s="182">
        <v>931.69636061999995</v>
      </c>
      <c r="J3" s="182">
        <v>3463.3138392000001</v>
      </c>
      <c r="K3" s="182">
        <v>456.10240477999997</v>
      </c>
      <c r="L3" s="63"/>
      <c r="M3" s="170">
        <v>1743838</v>
      </c>
      <c r="N3" s="170">
        <v>931713</v>
      </c>
      <c r="O3" s="63"/>
      <c r="P3" s="45">
        <f t="shared" ref="P3:P20" si="0">B3+G3</f>
        <v>3243.9013825000002</v>
      </c>
      <c r="Q3" s="45">
        <f t="shared" ref="Q3:Q20" si="1">C3+H3</f>
        <v>6364.4680718500003</v>
      </c>
      <c r="R3" s="45">
        <f t="shared" ref="R3:R20" si="2">D3+I3</f>
        <v>11151.19295362</v>
      </c>
      <c r="S3" s="45">
        <f t="shared" ref="S3:S20" si="3">E3+J3</f>
        <v>9338.2650291999998</v>
      </c>
      <c r="T3" s="45">
        <f t="shared" ref="T3:T20" si="4">F3+K3</f>
        <v>3874.23288998</v>
      </c>
      <c r="U3" s="63"/>
      <c r="V3" s="45">
        <f t="shared" ref="V3:V20" si="5">SUM(P3:R3)</f>
        <v>20759.562407969999</v>
      </c>
      <c r="W3" s="45">
        <f t="shared" ref="W3:W20" si="6">SUM(S3:T3)</f>
        <v>13212.497919179999</v>
      </c>
      <c r="X3" s="69">
        <f>W3/(V3+W3)</f>
        <v>0.38892247900021398</v>
      </c>
      <c r="Y3" s="69">
        <f t="shared" ref="Y3:Y25" si="7">N3/(M3+N3)</f>
        <v>0.34823219591030036</v>
      </c>
    </row>
    <row r="4" spans="1:25">
      <c r="A4" s="49">
        <v>2002</v>
      </c>
      <c r="B4" s="182">
        <v>2906.0847482999998</v>
      </c>
      <c r="C4" s="182">
        <v>6278.8920636000003</v>
      </c>
      <c r="D4" s="182">
        <v>10643.779501000001</v>
      </c>
      <c r="E4" s="182">
        <v>6280.30465</v>
      </c>
      <c r="F4" s="182">
        <v>3681.7791395999998</v>
      </c>
      <c r="G4" s="182">
        <v>116.81138607</v>
      </c>
      <c r="H4" s="182">
        <v>172.41835818000001</v>
      </c>
      <c r="I4" s="182">
        <v>874.35017830000004</v>
      </c>
      <c r="J4" s="182">
        <v>3625.9247068</v>
      </c>
      <c r="K4" s="182">
        <v>485.53052012000001</v>
      </c>
      <c r="L4" s="63"/>
      <c r="M4" s="170">
        <v>1772947</v>
      </c>
      <c r="N4" s="170">
        <v>1001188</v>
      </c>
      <c r="O4" s="63"/>
      <c r="P4" s="45">
        <f t="shared" si="0"/>
        <v>3022.8961343699998</v>
      </c>
      <c r="Q4" s="45">
        <f t="shared" si="1"/>
        <v>6451.3104217800001</v>
      </c>
      <c r="R4" s="45">
        <f t="shared" si="2"/>
        <v>11518.1296793</v>
      </c>
      <c r="S4" s="45">
        <f t="shared" si="3"/>
        <v>9906.2293568000005</v>
      </c>
      <c r="T4" s="45">
        <f t="shared" si="4"/>
        <v>4167.3096597200001</v>
      </c>
      <c r="U4" s="63"/>
      <c r="V4" s="45">
        <f t="shared" si="5"/>
        <v>20992.336235449999</v>
      </c>
      <c r="W4" s="45">
        <f t="shared" si="6"/>
        <v>14073.539016520001</v>
      </c>
      <c r="X4" s="69">
        <f t="shared" ref="X4:X9" si="8">W4/(V4+W4)</f>
        <v>0.40134572188467904</v>
      </c>
      <c r="Y4" s="69">
        <f t="shared" si="7"/>
        <v>0.36090096552619105</v>
      </c>
    </row>
    <row r="5" spans="1:25">
      <c r="A5" s="49">
        <v>2003</v>
      </c>
      <c r="B5" s="182">
        <v>2748.8528227000002</v>
      </c>
      <c r="C5" s="182">
        <v>6286.6723699000004</v>
      </c>
      <c r="D5" s="182">
        <v>10932.276266000001</v>
      </c>
      <c r="E5" s="182">
        <v>6770.3566770999996</v>
      </c>
      <c r="F5" s="182">
        <v>4004.8719445000002</v>
      </c>
      <c r="G5" s="182">
        <v>104.42737377</v>
      </c>
      <c r="H5" s="182">
        <v>156.05445639000001</v>
      </c>
      <c r="I5" s="182">
        <v>812.18805915999997</v>
      </c>
      <c r="J5" s="182">
        <v>3814.0597244999999</v>
      </c>
      <c r="K5" s="182">
        <v>504.61206384000002</v>
      </c>
      <c r="L5" s="63"/>
      <c r="M5" s="170">
        <v>1810079</v>
      </c>
      <c r="N5" s="170">
        <v>1087742</v>
      </c>
      <c r="O5" s="63"/>
      <c r="P5" s="45">
        <f t="shared" si="0"/>
        <v>2853.2801964700002</v>
      </c>
      <c r="Q5" s="45">
        <f t="shared" si="1"/>
        <v>6442.7268262900006</v>
      </c>
      <c r="R5" s="45">
        <f t="shared" si="2"/>
        <v>11744.464325160001</v>
      </c>
      <c r="S5" s="45">
        <f t="shared" si="3"/>
        <v>10584.4164016</v>
      </c>
      <c r="T5" s="45">
        <f t="shared" si="4"/>
        <v>4509.4840083400004</v>
      </c>
      <c r="U5" s="63"/>
      <c r="V5" s="45">
        <f t="shared" si="5"/>
        <v>21040.47134792</v>
      </c>
      <c r="W5" s="45">
        <f t="shared" si="6"/>
        <v>15093.900409940001</v>
      </c>
      <c r="X5" s="69">
        <f t="shared" si="8"/>
        <v>0.41771586651860781</v>
      </c>
      <c r="Y5" s="69">
        <f t="shared" si="7"/>
        <v>0.37536549013896992</v>
      </c>
    </row>
    <row r="6" spans="1:25">
      <c r="A6" s="49">
        <v>2004</v>
      </c>
      <c r="B6" s="182">
        <v>2582.0346675999999</v>
      </c>
      <c r="C6" s="182">
        <v>6212.1596159000001</v>
      </c>
      <c r="D6" s="182">
        <v>11076.39831</v>
      </c>
      <c r="E6" s="182">
        <v>7297.1121469999998</v>
      </c>
      <c r="F6" s="182">
        <v>4370.2030413000002</v>
      </c>
      <c r="G6" s="182">
        <v>91.334381167000004</v>
      </c>
      <c r="H6" s="182">
        <v>135.00466091000001</v>
      </c>
      <c r="I6" s="182">
        <v>741.58248986000001</v>
      </c>
      <c r="J6" s="182">
        <v>4043.4417238000001</v>
      </c>
      <c r="K6" s="182">
        <v>544.83921455999996</v>
      </c>
      <c r="L6" s="63"/>
      <c r="M6" s="170">
        <v>1838390</v>
      </c>
      <c r="N6" s="170">
        <v>1181925</v>
      </c>
      <c r="O6" s="63"/>
      <c r="P6" s="45">
        <f t="shared" si="0"/>
        <v>2673.3690487670001</v>
      </c>
      <c r="Q6" s="45">
        <f t="shared" si="1"/>
        <v>6347.16427681</v>
      </c>
      <c r="R6" s="45">
        <f t="shared" si="2"/>
        <v>11817.980799860001</v>
      </c>
      <c r="S6" s="45">
        <f t="shared" si="3"/>
        <v>11340.5538708</v>
      </c>
      <c r="T6" s="45">
        <f t="shared" si="4"/>
        <v>4915.0422558600003</v>
      </c>
      <c r="U6" s="63"/>
      <c r="V6" s="45">
        <f t="shared" si="5"/>
        <v>20838.514125437003</v>
      </c>
      <c r="W6" s="45">
        <f t="shared" si="6"/>
        <v>16255.596126660001</v>
      </c>
      <c r="X6" s="69">
        <f t="shared" si="8"/>
        <v>0.43822579962653346</v>
      </c>
      <c r="Y6" s="69">
        <f t="shared" si="7"/>
        <v>0.39132507702011216</v>
      </c>
    </row>
    <row r="7" spans="1:25">
      <c r="A7" s="49">
        <v>2005</v>
      </c>
      <c r="B7" s="182">
        <v>2424.4082303</v>
      </c>
      <c r="C7" s="182">
        <v>6039.0915062000004</v>
      </c>
      <c r="D7" s="182">
        <v>11027.352421</v>
      </c>
      <c r="E7" s="182">
        <v>7607.8070208999998</v>
      </c>
      <c r="F7" s="182">
        <v>4620.6159201</v>
      </c>
      <c r="G7" s="182">
        <v>81.871529425999995</v>
      </c>
      <c r="H7" s="182">
        <v>120.44739401</v>
      </c>
      <c r="I7" s="182">
        <v>669.38585062000004</v>
      </c>
      <c r="J7" s="182">
        <v>4211.1419814000001</v>
      </c>
      <c r="K7" s="182">
        <v>576.37282489999996</v>
      </c>
      <c r="L7" s="63"/>
      <c r="M7" s="170">
        <v>1868601</v>
      </c>
      <c r="N7" s="170">
        <v>1267621</v>
      </c>
      <c r="O7" s="63"/>
      <c r="P7" s="45">
        <f t="shared" si="0"/>
        <v>2506.2797597260001</v>
      </c>
      <c r="Q7" s="45">
        <f t="shared" si="1"/>
        <v>6159.5389002100001</v>
      </c>
      <c r="R7" s="45">
        <f t="shared" si="2"/>
        <v>11696.738271619999</v>
      </c>
      <c r="S7" s="45">
        <f t="shared" si="3"/>
        <v>11818.9490023</v>
      </c>
      <c r="T7" s="45">
        <f t="shared" si="4"/>
        <v>5196.9887449999997</v>
      </c>
      <c r="U7" s="63"/>
      <c r="V7" s="45">
        <f t="shared" si="5"/>
        <v>20362.556931555999</v>
      </c>
      <c r="W7" s="45">
        <f t="shared" si="6"/>
        <v>17015.937747299999</v>
      </c>
      <c r="X7" s="69">
        <f t="shared" si="8"/>
        <v>0.45523336061271225</v>
      </c>
      <c r="Y7" s="69">
        <f t="shared" si="7"/>
        <v>0.40418726735543592</v>
      </c>
    </row>
    <row r="8" spans="1:25">
      <c r="A8" s="49">
        <v>2006</v>
      </c>
      <c r="B8" s="182">
        <v>2304.7727288000001</v>
      </c>
      <c r="C8" s="182">
        <v>5864.1507199999996</v>
      </c>
      <c r="D8" s="182">
        <v>10880.712208000001</v>
      </c>
      <c r="E8" s="182">
        <v>7756.9732716999997</v>
      </c>
      <c r="F8" s="182">
        <v>4721.9871535000002</v>
      </c>
      <c r="G8" s="182">
        <v>72.923728206000007</v>
      </c>
      <c r="H8" s="182">
        <v>105.91995781</v>
      </c>
      <c r="I8" s="182">
        <v>605.0315726</v>
      </c>
      <c r="J8" s="182">
        <v>4366.9968763999996</v>
      </c>
      <c r="K8" s="182">
        <v>602.84297223999999</v>
      </c>
      <c r="L8" s="63"/>
      <c r="M8" s="170">
        <v>1879283</v>
      </c>
      <c r="N8" s="170">
        <v>1330160</v>
      </c>
      <c r="O8" s="63"/>
      <c r="P8" s="45">
        <f t="shared" si="0"/>
        <v>2377.6964570059999</v>
      </c>
      <c r="Q8" s="45">
        <f t="shared" si="1"/>
        <v>5970.0706778099993</v>
      </c>
      <c r="R8" s="45">
        <f t="shared" si="2"/>
        <v>11485.743780600002</v>
      </c>
      <c r="S8" s="45">
        <f t="shared" si="3"/>
        <v>12123.970148099999</v>
      </c>
      <c r="T8" s="45">
        <f t="shared" si="4"/>
        <v>5324.8301257399999</v>
      </c>
      <c r="U8" s="63"/>
      <c r="V8" s="45">
        <f t="shared" si="5"/>
        <v>19833.510915416002</v>
      </c>
      <c r="W8" s="45">
        <f t="shared" si="6"/>
        <v>17448.800273839999</v>
      </c>
      <c r="X8" s="69">
        <f t="shared" si="8"/>
        <v>0.46801820266090122</v>
      </c>
      <c r="Y8" s="69">
        <f t="shared" si="7"/>
        <v>0.41445197811582885</v>
      </c>
    </row>
    <row r="9" spans="1:25">
      <c r="A9" s="49">
        <v>2007</v>
      </c>
      <c r="B9" s="182">
        <v>2259.7456142000001</v>
      </c>
      <c r="C9" s="182">
        <v>5768.7494753999999</v>
      </c>
      <c r="D9" s="182">
        <v>10903.400554</v>
      </c>
      <c r="E9" s="182">
        <v>8058.8573651999995</v>
      </c>
      <c r="F9" s="182">
        <v>4898.4752092999997</v>
      </c>
      <c r="G9" s="182">
        <v>64.062371444999997</v>
      </c>
      <c r="H9" s="182">
        <v>94.290829994000006</v>
      </c>
      <c r="I9" s="182">
        <v>565.24571692999996</v>
      </c>
      <c r="J9" s="182">
        <v>4569.4835444</v>
      </c>
      <c r="K9" s="182">
        <v>638.53446570999995</v>
      </c>
      <c r="L9" s="63"/>
      <c r="M9" s="170">
        <v>1884305</v>
      </c>
      <c r="N9" s="170">
        <v>1390640</v>
      </c>
      <c r="O9" s="63"/>
      <c r="P9" s="45">
        <f t="shared" si="0"/>
        <v>2323.8079856449999</v>
      </c>
      <c r="Q9" s="45">
        <f t="shared" si="1"/>
        <v>5863.0403053939999</v>
      </c>
      <c r="R9" s="45">
        <f t="shared" si="2"/>
        <v>11468.646270929999</v>
      </c>
      <c r="S9" s="45">
        <f t="shared" si="3"/>
        <v>12628.3409096</v>
      </c>
      <c r="T9" s="45">
        <f t="shared" si="4"/>
        <v>5537.0096750100001</v>
      </c>
      <c r="U9" s="63"/>
      <c r="V9" s="45">
        <f t="shared" si="5"/>
        <v>19655.494561968997</v>
      </c>
      <c r="W9" s="45">
        <f t="shared" si="6"/>
        <v>18165.350584610002</v>
      </c>
      <c r="X9" s="69">
        <f t="shared" si="8"/>
        <v>0.48029996458852553</v>
      </c>
      <c r="Y9" s="69">
        <f t="shared" si="7"/>
        <v>0.42463003195473514</v>
      </c>
    </row>
    <row r="10" spans="1:25">
      <c r="A10" s="49">
        <v>2008</v>
      </c>
      <c r="B10" s="182">
        <v>2220.8893434000001</v>
      </c>
      <c r="C10" s="182">
        <v>5615.5415679999996</v>
      </c>
      <c r="D10" s="182">
        <v>10545.469524</v>
      </c>
      <c r="E10" s="182">
        <v>7975.7194548999996</v>
      </c>
      <c r="F10" s="182">
        <v>4837.1781498</v>
      </c>
      <c r="G10" s="182">
        <v>58.387317023000001</v>
      </c>
      <c r="H10" s="182">
        <v>85.924208755999999</v>
      </c>
      <c r="I10" s="182">
        <v>530.43579995000005</v>
      </c>
      <c r="J10" s="182">
        <v>4690.3628607999999</v>
      </c>
      <c r="K10" s="182">
        <v>656.06898095999998</v>
      </c>
      <c r="L10" s="63"/>
      <c r="M10" s="170">
        <v>1872650</v>
      </c>
      <c r="N10" s="170">
        <v>1426748</v>
      </c>
      <c r="O10" s="63"/>
      <c r="P10" s="45">
        <f t="shared" si="0"/>
        <v>2279.2766604230001</v>
      </c>
      <c r="Q10" s="45">
        <f t="shared" si="1"/>
        <v>5701.4657767559993</v>
      </c>
      <c r="R10" s="45">
        <f t="shared" si="2"/>
        <v>11075.905323950001</v>
      </c>
      <c r="S10" s="45">
        <f t="shared" si="3"/>
        <v>12666.0823157</v>
      </c>
      <c r="T10" s="45">
        <f t="shared" si="4"/>
        <v>5493.2471307599999</v>
      </c>
      <c r="U10" s="63"/>
      <c r="V10" s="45">
        <f t="shared" si="5"/>
        <v>19056.647761128999</v>
      </c>
      <c r="W10" s="45">
        <f t="shared" si="6"/>
        <v>18159.32944646</v>
      </c>
      <c r="X10" s="69">
        <f t="shared" ref="X10:X25" si="9">W10/(V10+W10)</f>
        <v>0.4879444477614574</v>
      </c>
      <c r="Y10" s="69">
        <f t="shared" si="7"/>
        <v>0.43242676391268953</v>
      </c>
    </row>
    <row r="11" spans="1:25">
      <c r="A11" s="49">
        <v>2009</v>
      </c>
      <c r="B11" s="182">
        <v>2209.1928984000001</v>
      </c>
      <c r="C11" s="182">
        <v>5617.5853767999997</v>
      </c>
      <c r="D11" s="182">
        <v>10490.646033999999</v>
      </c>
      <c r="E11" s="182">
        <v>8081.8881823000002</v>
      </c>
      <c r="F11" s="182">
        <v>4882.4659029000004</v>
      </c>
      <c r="G11" s="182">
        <v>52.624845712999999</v>
      </c>
      <c r="H11" s="182">
        <v>79.421951238999995</v>
      </c>
      <c r="I11" s="182">
        <v>504.26384610999997</v>
      </c>
      <c r="J11" s="182">
        <v>4717.9854845</v>
      </c>
      <c r="K11" s="182">
        <v>661.06259409999996</v>
      </c>
      <c r="L11" s="63"/>
      <c r="M11" s="170">
        <v>1839782</v>
      </c>
      <c r="N11" s="170">
        <v>1432497</v>
      </c>
      <c r="O11" s="63"/>
      <c r="P11" s="45">
        <f t="shared" si="0"/>
        <v>2261.8177441130001</v>
      </c>
      <c r="Q11" s="45">
        <f t="shared" si="1"/>
        <v>5697.0073280389997</v>
      </c>
      <c r="R11" s="45">
        <f t="shared" si="2"/>
        <v>10994.909880109999</v>
      </c>
      <c r="S11" s="45">
        <f t="shared" si="3"/>
        <v>12799.8736668</v>
      </c>
      <c r="T11" s="45">
        <f t="shared" si="4"/>
        <v>5543.5284970000002</v>
      </c>
      <c r="U11" s="63"/>
      <c r="V11" s="45">
        <f t="shared" si="5"/>
        <v>18953.734952261999</v>
      </c>
      <c r="W11" s="45">
        <f t="shared" si="6"/>
        <v>18343.402163800001</v>
      </c>
      <c r="X11" s="69">
        <f t="shared" si="9"/>
        <v>0.49181796733402411</v>
      </c>
      <c r="Y11" s="69">
        <f t="shared" si="7"/>
        <v>0.437767378637335</v>
      </c>
    </row>
    <row r="12" spans="1:25">
      <c r="A12" s="49">
        <v>2010</v>
      </c>
      <c r="B12" s="182">
        <v>2221.1033142000001</v>
      </c>
      <c r="C12" s="182">
        <v>5666.6755095999997</v>
      </c>
      <c r="D12" s="182">
        <v>10414.965558</v>
      </c>
      <c r="E12" s="182">
        <v>8110.5194043000001</v>
      </c>
      <c r="F12" s="182">
        <v>4801.7930833</v>
      </c>
      <c r="G12" s="182">
        <v>47.480973470999999</v>
      </c>
      <c r="H12" s="182">
        <v>74.568876767999996</v>
      </c>
      <c r="I12" s="182">
        <v>489.72721903000001</v>
      </c>
      <c r="J12" s="182">
        <v>4791.3956564</v>
      </c>
      <c r="K12" s="182">
        <v>648.77723049999997</v>
      </c>
      <c r="L12" s="63"/>
      <c r="M12" s="170">
        <v>1838634</v>
      </c>
      <c r="N12" s="170">
        <v>1457026</v>
      </c>
      <c r="O12" s="63"/>
      <c r="P12" s="45">
        <f t="shared" si="0"/>
        <v>2268.5842876710003</v>
      </c>
      <c r="Q12" s="45">
        <f t="shared" si="1"/>
        <v>5741.2443863680001</v>
      </c>
      <c r="R12" s="45">
        <f t="shared" si="2"/>
        <v>10904.692777029999</v>
      </c>
      <c r="S12" s="45">
        <f t="shared" si="3"/>
        <v>12901.915060700001</v>
      </c>
      <c r="T12" s="45">
        <f t="shared" si="4"/>
        <v>5450.5703137999999</v>
      </c>
      <c r="U12" s="63"/>
      <c r="V12" s="45">
        <f t="shared" si="5"/>
        <v>18914.521451068998</v>
      </c>
      <c r="W12" s="45">
        <f t="shared" si="6"/>
        <v>18352.4853745</v>
      </c>
      <c r="X12" s="69">
        <f t="shared" si="9"/>
        <v>0.49245933434901751</v>
      </c>
      <c r="Y12" s="69">
        <f t="shared" si="7"/>
        <v>0.44210446465958259</v>
      </c>
    </row>
    <row r="13" spans="1:25">
      <c r="A13" s="49">
        <v>2011</v>
      </c>
      <c r="B13" s="182">
        <v>2229.5635963999998</v>
      </c>
      <c r="C13" s="182">
        <v>5652.8285641000002</v>
      </c>
      <c r="D13" s="182">
        <v>10173.182285999999</v>
      </c>
      <c r="E13" s="182">
        <v>8057.2182302000001</v>
      </c>
      <c r="F13" s="182">
        <v>4619.3782733999997</v>
      </c>
      <c r="G13" s="182">
        <v>43.264421605999999</v>
      </c>
      <c r="H13" s="182">
        <v>70.533867568000005</v>
      </c>
      <c r="I13" s="182">
        <v>479.99700192</v>
      </c>
      <c r="J13" s="182">
        <v>4857.7536788999996</v>
      </c>
      <c r="K13" s="182">
        <v>625.29834197000002</v>
      </c>
      <c r="L13" s="63"/>
      <c r="M13" s="170">
        <v>1837568</v>
      </c>
      <c r="N13" s="170">
        <v>1481535</v>
      </c>
      <c r="O13" s="63"/>
      <c r="P13" s="45">
        <f t="shared" si="0"/>
        <v>2272.8280180059996</v>
      </c>
      <c r="Q13" s="45">
        <f t="shared" si="1"/>
        <v>5723.3624316679998</v>
      </c>
      <c r="R13" s="45">
        <f t="shared" si="2"/>
        <v>10653.17928792</v>
      </c>
      <c r="S13" s="45">
        <f t="shared" si="3"/>
        <v>12914.971909100001</v>
      </c>
      <c r="T13" s="45">
        <f t="shared" si="4"/>
        <v>5244.67661537</v>
      </c>
      <c r="U13" s="63"/>
      <c r="V13" s="45">
        <f t="shared" si="5"/>
        <v>18649.369737593999</v>
      </c>
      <c r="W13" s="45">
        <f t="shared" si="6"/>
        <v>18159.648524470002</v>
      </c>
      <c r="X13" s="69">
        <f t="shared" si="9"/>
        <v>0.49334780936512085</v>
      </c>
      <c r="Y13" s="69">
        <f t="shared" si="7"/>
        <v>0.44636608143826811</v>
      </c>
    </row>
    <row r="14" spans="1:25">
      <c r="A14" s="49">
        <v>2012</v>
      </c>
      <c r="B14" s="182">
        <v>2280.0661261999999</v>
      </c>
      <c r="C14" s="182">
        <v>5684.6843390000004</v>
      </c>
      <c r="D14" s="182">
        <v>10044.236930999999</v>
      </c>
      <c r="E14" s="182">
        <v>8168.6467849999999</v>
      </c>
      <c r="F14" s="182">
        <v>4522.8692063999997</v>
      </c>
      <c r="G14" s="182">
        <v>42.356886512000003</v>
      </c>
      <c r="H14" s="182">
        <v>68.131174130000005</v>
      </c>
      <c r="I14" s="182">
        <v>500.93495832000002</v>
      </c>
      <c r="J14" s="182">
        <v>4899.4587757999998</v>
      </c>
      <c r="K14" s="182">
        <v>671.18355838000002</v>
      </c>
      <c r="L14" s="63"/>
      <c r="M14" s="170">
        <v>1836783</v>
      </c>
      <c r="N14" s="170">
        <v>1496257</v>
      </c>
      <c r="O14" s="63"/>
      <c r="P14" s="45">
        <f t="shared" si="0"/>
        <v>2322.4230127119999</v>
      </c>
      <c r="Q14" s="45">
        <f t="shared" si="1"/>
        <v>5752.81551313</v>
      </c>
      <c r="R14" s="45">
        <f t="shared" si="2"/>
        <v>10545.17188932</v>
      </c>
      <c r="S14" s="45">
        <f t="shared" si="3"/>
        <v>13068.105560799999</v>
      </c>
      <c r="T14" s="45">
        <f t="shared" si="4"/>
        <v>5194.05276478</v>
      </c>
      <c r="U14" s="63"/>
      <c r="V14" s="45">
        <f t="shared" si="5"/>
        <v>18620.410415161998</v>
      </c>
      <c r="W14" s="45">
        <f t="shared" si="6"/>
        <v>18262.15832558</v>
      </c>
      <c r="X14" s="69">
        <f t="shared" si="9"/>
        <v>0.49514334139657878</v>
      </c>
      <c r="Y14" s="69">
        <f t="shared" si="7"/>
        <v>0.44891660466121019</v>
      </c>
    </row>
    <row r="15" spans="1:25">
      <c r="A15" s="49">
        <v>2013</v>
      </c>
      <c r="B15" s="182">
        <v>2375.8286932000001</v>
      </c>
      <c r="C15" s="182">
        <v>5820.6720566000004</v>
      </c>
      <c r="D15" s="182">
        <v>10039.981492000001</v>
      </c>
      <c r="E15" s="182">
        <v>8326.5872801000005</v>
      </c>
      <c r="F15" s="182">
        <v>4423.6616387000004</v>
      </c>
      <c r="G15" s="182">
        <v>42.860066631999999</v>
      </c>
      <c r="H15" s="182">
        <v>65.141689603000003</v>
      </c>
      <c r="I15" s="182">
        <v>539.60984484000005</v>
      </c>
      <c r="J15" s="182">
        <v>5018.0778448000001</v>
      </c>
      <c r="K15" s="182">
        <v>777.23791713000003</v>
      </c>
      <c r="L15" s="63"/>
      <c r="M15" s="170">
        <v>1872934</v>
      </c>
      <c r="N15" s="170">
        <v>1536382</v>
      </c>
      <c r="O15" s="63"/>
      <c r="P15" s="45">
        <f t="shared" si="0"/>
        <v>2418.688759832</v>
      </c>
      <c r="Q15" s="45">
        <f>C15+H15</f>
        <v>5885.8137462029999</v>
      </c>
      <c r="R15" s="45">
        <f t="shared" si="2"/>
        <v>10579.591336840002</v>
      </c>
      <c r="S15" s="45">
        <f t="shared" si="3"/>
        <v>13344.665124900001</v>
      </c>
      <c r="T15" s="45">
        <f t="shared" si="4"/>
        <v>5200.8995558300003</v>
      </c>
      <c r="U15" s="63"/>
      <c r="V15" s="45">
        <f t="shared" si="5"/>
        <v>18884.093842875001</v>
      </c>
      <c r="W15" s="45">
        <f t="shared" si="6"/>
        <v>18545.56468073</v>
      </c>
      <c r="X15" s="69">
        <f t="shared" si="9"/>
        <v>0.49547779520975982</v>
      </c>
      <c r="Y15" s="69">
        <f t="shared" si="7"/>
        <v>0.45064229892447633</v>
      </c>
    </row>
    <row r="16" spans="1:25">
      <c r="A16" s="49">
        <v>2014</v>
      </c>
      <c r="B16" s="182">
        <v>2518.4745766000001</v>
      </c>
      <c r="C16" s="182">
        <v>5996.6242333999999</v>
      </c>
      <c r="D16" s="182">
        <v>10111.980898</v>
      </c>
      <c r="E16" s="182">
        <v>8550.9014227999996</v>
      </c>
      <c r="F16" s="182">
        <v>4365.0677132000001</v>
      </c>
      <c r="G16" s="182">
        <v>41.553770239999999</v>
      </c>
      <c r="H16" s="182">
        <v>63.493757055000003</v>
      </c>
      <c r="I16" s="182">
        <v>585.57259319000002</v>
      </c>
      <c r="J16" s="182">
        <v>5175.8198050999999</v>
      </c>
      <c r="K16" s="182">
        <v>936.81640403999995</v>
      </c>
      <c r="L16" s="63"/>
      <c r="M16" s="170">
        <v>1933221</v>
      </c>
      <c r="N16" s="170">
        <v>1594629</v>
      </c>
      <c r="O16" s="63"/>
      <c r="P16" s="45">
        <f t="shared" si="0"/>
        <v>2560.0283468400003</v>
      </c>
      <c r="Q16" s="45">
        <f t="shared" si="1"/>
        <v>6060.1179904549999</v>
      </c>
      <c r="R16" s="45">
        <f t="shared" si="2"/>
        <v>10697.553491189999</v>
      </c>
      <c r="S16" s="45">
        <f t="shared" si="3"/>
        <v>13726.7212279</v>
      </c>
      <c r="T16" s="45">
        <f t="shared" si="4"/>
        <v>5301.8841172399998</v>
      </c>
      <c r="U16" s="63"/>
      <c r="V16" s="45">
        <f t="shared" si="5"/>
        <v>19317.699828484998</v>
      </c>
      <c r="W16" s="45">
        <f t="shared" si="6"/>
        <v>19028.60534514</v>
      </c>
      <c r="X16" s="69">
        <f t="shared" si="9"/>
        <v>0.49623047798169823</v>
      </c>
      <c r="Y16" s="69">
        <f t="shared" si="7"/>
        <v>0.45201156511756452</v>
      </c>
    </row>
    <row r="17" spans="1:25">
      <c r="A17" s="49">
        <v>2015</v>
      </c>
      <c r="B17" s="182">
        <v>2679.2566998000002</v>
      </c>
      <c r="C17" s="182">
        <v>6208.0719640999996</v>
      </c>
      <c r="D17" s="182">
        <v>10351.876894000001</v>
      </c>
      <c r="E17" s="182">
        <v>8915.0576223000007</v>
      </c>
      <c r="F17" s="182">
        <v>4393.7993403</v>
      </c>
      <c r="G17" s="182">
        <v>41.710538649999997</v>
      </c>
      <c r="H17" s="182">
        <v>66.695585628000003</v>
      </c>
      <c r="I17" s="182">
        <v>636.64247204000003</v>
      </c>
      <c r="J17" s="182">
        <v>5379.8868856999998</v>
      </c>
      <c r="K17" s="182">
        <v>1112.9335822999999</v>
      </c>
      <c r="L17" s="63"/>
      <c r="M17" s="170">
        <v>1998818</v>
      </c>
      <c r="N17" s="170">
        <v>1662758</v>
      </c>
      <c r="O17" s="63"/>
      <c r="P17" s="45">
        <f t="shared" si="0"/>
        <v>2720.9672384500004</v>
      </c>
      <c r="Q17" s="45">
        <f t="shared" si="1"/>
        <v>6274.7675497279997</v>
      </c>
      <c r="R17" s="45">
        <f t="shared" si="2"/>
        <v>10988.51936604</v>
      </c>
      <c r="S17" s="45">
        <f t="shared" si="3"/>
        <v>14294.944508</v>
      </c>
      <c r="T17" s="45">
        <f t="shared" si="4"/>
        <v>5506.7329226000002</v>
      </c>
      <c r="U17" s="63"/>
      <c r="V17" s="45">
        <f t="shared" si="5"/>
        <v>19984.254154218001</v>
      </c>
      <c r="W17" s="45">
        <f t="shared" si="6"/>
        <v>19801.677430600001</v>
      </c>
      <c r="X17" s="69">
        <f t="shared" si="9"/>
        <v>0.49770551151694453</v>
      </c>
      <c r="Y17" s="69">
        <f t="shared" si="7"/>
        <v>0.45410992425119673</v>
      </c>
    </row>
    <row r="18" spans="1:25">
      <c r="A18" s="49">
        <v>2016</v>
      </c>
      <c r="B18" s="182">
        <v>2848.5032182999998</v>
      </c>
      <c r="C18" s="182">
        <v>6479.5184495000003</v>
      </c>
      <c r="D18" s="182">
        <v>10707.978658</v>
      </c>
      <c r="E18" s="182">
        <v>9378.6760740000009</v>
      </c>
      <c r="F18" s="182">
        <v>4447.3764222</v>
      </c>
      <c r="G18" s="182">
        <v>41.661943569999998</v>
      </c>
      <c r="H18" s="182">
        <v>73.506719915000005</v>
      </c>
      <c r="I18" s="182">
        <v>696.72824716000002</v>
      </c>
      <c r="J18" s="182">
        <v>5673.9852147000001</v>
      </c>
      <c r="K18" s="182">
        <v>1318.5634843</v>
      </c>
      <c r="L18" s="63"/>
      <c r="M18" s="170">
        <v>2068200</v>
      </c>
      <c r="N18" s="170">
        <v>1736519</v>
      </c>
      <c r="O18" s="63"/>
      <c r="P18" s="45">
        <f t="shared" si="0"/>
        <v>2890.1651618699998</v>
      </c>
      <c r="Q18" s="45">
        <f t="shared" si="1"/>
        <v>6553.0251694150002</v>
      </c>
      <c r="R18" s="45">
        <f t="shared" si="2"/>
        <v>11404.706905159999</v>
      </c>
      <c r="S18" s="45">
        <f t="shared" si="3"/>
        <v>15052.661288700001</v>
      </c>
      <c r="T18" s="45">
        <f t="shared" si="4"/>
        <v>5765.9399064999998</v>
      </c>
      <c r="U18" s="63"/>
      <c r="V18" s="45">
        <f t="shared" si="5"/>
        <v>20847.897236445002</v>
      </c>
      <c r="W18" s="45">
        <f t="shared" si="6"/>
        <v>20818.601195200001</v>
      </c>
      <c r="X18" s="69">
        <f t="shared" si="9"/>
        <v>0.49964844608561171</v>
      </c>
      <c r="Y18" s="69">
        <f t="shared" si="7"/>
        <v>0.45641189270482263</v>
      </c>
    </row>
    <row r="19" spans="1:25">
      <c r="A19" s="49">
        <v>2017</v>
      </c>
      <c r="B19" s="182">
        <v>2963.4125113</v>
      </c>
      <c r="C19" s="182">
        <v>6662.5566417</v>
      </c>
      <c r="D19" s="182">
        <v>10947.258716</v>
      </c>
      <c r="E19" s="182">
        <v>9714.8126637999994</v>
      </c>
      <c r="F19" s="182">
        <v>4363.9857920000004</v>
      </c>
      <c r="G19" s="182">
        <v>39.625939049999999</v>
      </c>
      <c r="H19" s="182">
        <v>82.512921753000001</v>
      </c>
      <c r="I19" s="182">
        <v>761.79059788999996</v>
      </c>
      <c r="J19" s="182">
        <v>5978.4376566000001</v>
      </c>
      <c r="K19" s="182">
        <v>1526.5068455999999</v>
      </c>
      <c r="L19" s="63"/>
      <c r="M19" s="170">
        <v>2152931</v>
      </c>
      <c r="N19" s="170">
        <v>1826050</v>
      </c>
      <c r="O19" s="63"/>
      <c r="P19" s="45">
        <f t="shared" si="0"/>
        <v>3003.0384503499999</v>
      </c>
      <c r="Q19" s="45">
        <f t="shared" si="1"/>
        <v>6745.0695634530002</v>
      </c>
      <c r="R19" s="45">
        <f t="shared" si="2"/>
        <v>11709.04931389</v>
      </c>
      <c r="S19" s="45">
        <f t="shared" si="3"/>
        <v>15693.250320399999</v>
      </c>
      <c r="T19" s="45">
        <f t="shared" si="4"/>
        <v>5890.4926376000003</v>
      </c>
      <c r="U19" s="63"/>
      <c r="V19" s="45">
        <f t="shared" si="5"/>
        <v>21457.157327692999</v>
      </c>
      <c r="W19" s="45">
        <f t="shared" si="6"/>
        <v>21583.742957999999</v>
      </c>
      <c r="X19" s="69">
        <f t="shared" si="9"/>
        <v>0.50147052721326413</v>
      </c>
      <c r="Y19" s="69">
        <f t="shared" si="7"/>
        <v>0.45892403105217139</v>
      </c>
    </row>
    <row r="20" spans="1:25">
      <c r="A20" s="49">
        <v>2018</v>
      </c>
      <c r="B20" s="182">
        <v>3102.6874936999998</v>
      </c>
      <c r="C20" s="182">
        <v>6782.2100257000002</v>
      </c>
      <c r="D20" s="182">
        <v>11104.219449</v>
      </c>
      <c r="E20" s="182">
        <v>9892.1373088</v>
      </c>
      <c r="F20" s="182">
        <v>4217.6787338000004</v>
      </c>
      <c r="G20" s="182">
        <v>39.553896756</v>
      </c>
      <c r="H20" s="182">
        <v>89.501547200000005</v>
      </c>
      <c r="I20" s="182">
        <v>815.76133213000003</v>
      </c>
      <c r="J20" s="182">
        <v>6285.6605278999996</v>
      </c>
      <c r="K20" s="182">
        <v>1721.021577</v>
      </c>
      <c r="L20" s="63"/>
      <c r="M20" s="170">
        <v>2218240</v>
      </c>
      <c r="N20" s="170">
        <v>1890023</v>
      </c>
      <c r="O20" s="63"/>
      <c r="P20" s="45">
        <f t="shared" si="0"/>
        <v>3142.2413904559999</v>
      </c>
      <c r="Q20" s="45">
        <f t="shared" si="1"/>
        <v>6871.7115728999997</v>
      </c>
      <c r="R20" s="45">
        <f t="shared" si="2"/>
        <v>11919.98078113</v>
      </c>
      <c r="S20" s="45">
        <f t="shared" si="3"/>
        <v>16177.7978367</v>
      </c>
      <c r="T20" s="45">
        <f t="shared" si="4"/>
        <v>5938.7003108000008</v>
      </c>
      <c r="U20" s="63"/>
      <c r="V20" s="45">
        <f t="shared" si="5"/>
        <v>21933.933744485999</v>
      </c>
      <c r="W20" s="45">
        <f t="shared" si="6"/>
        <v>22116.498147500002</v>
      </c>
      <c r="X20" s="69">
        <f t="shared" si="9"/>
        <v>0.50207222035259114</v>
      </c>
      <c r="Y20" s="69">
        <f t="shared" si="7"/>
        <v>0.46005404230449704</v>
      </c>
    </row>
    <row r="21" spans="1:25">
      <c r="A21" s="49">
        <v>2019</v>
      </c>
      <c r="B21" s="182">
        <v>3121.0822038000001</v>
      </c>
      <c r="C21" s="182">
        <v>6661.8246222999996</v>
      </c>
      <c r="D21" s="182">
        <v>10976.940886</v>
      </c>
      <c r="E21" s="182">
        <v>9607.0286254000002</v>
      </c>
      <c r="F21" s="182">
        <v>3942.0760003999999</v>
      </c>
      <c r="G21" s="182">
        <v>37.507821772</v>
      </c>
      <c r="H21" s="182">
        <v>94.623381944000002</v>
      </c>
      <c r="I21" s="182">
        <v>857.95127142000001</v>
      </c>
      <c r="J21" s="182">
        <v>6414.9080911000001</v>
      </c>
      <c r="K21" s="182">
        <v>1843.6482418999999</v>
      </c>
      <c r="L21" s="63"/>
      <c r="M21" s="170">
        <v>2275188</v>
      </c>
      <c r="N21" s="170">
        <v>1928893</v>
      </c>
      <c r="O21" s="63"/>
      <c r="P21" s="45">
        <f t="shared" ref="P21:T25" si="10">B21+G21</f>
        <v>3158.5900255720003</v>
      </c>
      <c r="Q21" s="45">
        <f t="shared" si="10"/>
        <v>6756.448004244</v>
      </c>
      <c r="R21" s="45">
        <f t="shared" si="10"/>
        <v>11834.892157419999</v>
      </c>
      <c r="S21" s="45">
        <f t="shared" si="10"/>
        <v>16021.9367165</v>
      </c>
      <c r="T21" s="45">
        <f t="shared" si="10"/>
        <v>5785.7242422999998</v>
      </c>
      <c r="U21" s="63"/>
      <c r="V21" s="45">
        <f t="shared" ref="V21:V26" si="11">SUM(P21:R21)</f>
        <v>21749.930187236001</v>
      </c>
      <c r="W21" s="45">
        <f t="shared" ref="W21:W26" si="12">SUM(S21:T21)</f>
        <v>21807.660958799999</v>
      </c>
      <c r="X21" s="69">
        <f t="shared" si="9"/>
        <v>0.50066269472260805</v>
      </c>
      <c r="Y21" s="69">
        <f t="shared" si="7"/>
        <v>0.458814423413821</v>
      </c>
    </row>
    <row r="22" spans="1:25">
      <c r="A22" s="49">
        <v>2020</v>
      </c>
      <c r="B22" s="182">
        <v>2987.8814865999998</v>
      </c>
      <c r="C22" s="182">
        <v>6356.7400373</v>
      </c>
      <c r="D22" s="182">
        <v>10488.735714</v>
      </c>
      <c r="E22" s="182">
        <v>9067.0849510999997</v>
      </c>
      <c r="F22" s="182">
        <v>3636.0061472000002</v>
      </c>
      <c r="G22" s="182">
        <v>34.896448153000001</v>
      </c>
      <c r="H22" s="182">
        <v>99.916380476</v>
      </c>
      <c r="I22" s="182">
        <v>885.68658330999995</v>
      </c>
      <c r="J22" s="182">
        <v>6359.0959500999998</v>
      </c>
      <c r="K22" s="182">
        <v>1897.7070761</v>
      </c>
      <c r="L22" s="63"/>
      <c r="M22" s="170">
        <v>2289299</v>
      </c>
      <c r="N22" s="170">
        <v>1943277</v>
      </c>
      <c r="O22" s="63"/>
      <c r="P22" s="45">
        <f t="shared" si="10"/>
        <v>3022.777934753</v>
      </c>
      <c r="Q22" s="45">
        <f t="shared" si="10"/>
        <v>6456.6564177760001</v>
      </c>
      <c r="R22" s="45">
        <f t="shared" si="10"/>
        <v>11374.42229731</v>
      </c>
      <c r="S22" s="45">
        <f t="shared" si="10"/>
        <v>15426.180901199999</v>
      </c>
      <c r="T22" s="45">
        <f t="shared" si="10"/>
        <v>5533.7132233000002</v>
      </c>
      <c r="U22" s="63"/>
      <c r="V22" s="45">
        <f t="shared" si="11"/>
        <v>20853.856649838999</v>
      </c>
      <c r="W22" s="45">
        <f t="shared" si="12"/>
        <v>20959.894124499999</v>
      </c>
      <c r="X22" s="69">
        <f t="shared" si="9"/>
        <v>0.50126797372511811</v>
      </c>
      <c r="Y22" s="69">
        <f t="shared" si="7"/>
        <v>0.45912394721323374</v>
      </c>
    </row>
    <row r="23" spans="1:25">
      <c r="A23" s="49">
        <v>2021</v>
      </c>
      <c r="B23" s="182">
        <v>2959.3091920000002</v>
      </c>
      <c r="C23" s="182">
        <v>6401.6258662999999</v>
      </c>
      <c r="D23" s="182">
        <v>10497.006179</v>
      </c>
      <c r="E23" s="182">
        <v>9149.3531187999997</v>
      </c>
      <c r="F23" s="182">
        <v>3492.0758863999999</v>
      </c>
      <c r="G23" s="182">
        <v>34.251090116</v>
      </c>
      <c r="H23" s="182">
        <v>103.53823789</v>
      </c>
      <c r="I23" s="182">
        <v>1003.8538737</v>
      </c>
      <c r="J23" s="182">
        <v>6501.7790310999999</v>
      </c>
      <c r="K23" s="182">
        <v>1945.4236933</v>
      </c>
      <c r="M23" s="170">
        <v>2329738</v>
      </c>
      <c r="N23" s="170">
        <v>1986313</v>
      </c>
      <c r="P23" s="45">
        <f t="shared" si="10"/>
        <v>2993.5602821160001</v>
      </c>
      <c r="Q23" s="45">
        <f t="shared" si="10"/>
        <v>6505.1641041900002</v>
      </c>
      <c r="R23" s="45">
        <f t="shared" si="10"/>
        <v>11500.8600527</v>
      </c>
      <c r="S23" s="45">
        <f t="shared" si="10"/>
        <v>15651.132149900001</v>
      </c>
      <c r="T23" s="45">
        <f t="shared" si="10"/>
        <v>5437.4995797000001</v>
      </c>
      <c r="U23" s="63"/>
      <c r="V23" s="45">
        <f t="shared" si="11"/>
        <v>20999.584439006001</v>
      </c>
      <c r="W23" s="45">
        <f t="shared" si="12"/>
        <v>21088.631729600002</v>
      </c>
      <c r="X23" s="69">
        <f t="shared" si="9"/>
        <v>0.50105786486931736</v>
      </c>
      <c r="Y23" s="69">
        <f t="shared" si="7"/>
        <v>0.46021536816872644</v>
      </c>
    </row>
    <row r="24" spans="1:25">
      <c r="A24" s="49">
        <v>2022</v>
      </c>
      <c r="B24" s="182">
        <v>2948.9492125000002</v>
      </c>
      <c r="C24" s="182">
        <v>6593.3073121999996</v>
      </c>
      <c r="D24" s="182">
        <v>10607.818531000001</v>
      </c>
      <c r="E24" s="182">
        <v>9343.0133533000007</v>
      </c>
      <c r="F24" s="182">
        <v>3263.3709775000002</v>
      </c>
      <c r="G24" s="182">
        <v>34.315041686999997</v>
      </c>
      <c r="H24" s="182">
        <v>103.24159747</v>
      </c>
      <c r="I24" s="182">
        <v>1228.9772849999999</v>
      </c>
      <c r="J24" s="182">
        <v>6725.7298240999999</v>
      </c>
      <c r="K24" s="182">
        <v>1919.2544215999999</v>
      </c>
      <c r="M24" s="170">
        <v>2363663</v>
      </c>
      <c r="N24" s="170">
        <v>2007229</v>
      </c>
      <c r="P24" s="45">
        <f t="shared" si="10"/>
        <v>2983.264254187</v>
      </c>
      <c r="Q24" s="45">
        <f t="shared" si="10"/>
        <v>6696.5489096699994</v>
      </c>
      <c r="R24" s="45">
        <f t="shared" si="10"/>
        <v>11836.795816000002</v>
      </c>
      <c r="S24" s="45">
        <f t="shared" si="10"/>
        <v>16068.7431774</v>
      </c>
      <c r="T24" s="45">
        <f t="shared" si="10"/>
        <v>5182.6253991000003</v>
      </c>
      <c r="U24" s="63"/>
      <c r="V24" s="45">
        <f t="shared" si="11"/>
        <v>21516.608979857003</v>
      </c>
      <c r="W24" s="45">
        <f t="shared" si="12"/>
        <v>21251.368576500001</v>
      </c>
      <c r="X24" s="69">
        <f t="shared" si="9"/>
        <v>0.49689907708392944</v>
      </c>
      <c r="Y24" s="69">
        <f t="shared" si="7"/>
        <v>0.45922640046928637</v>
      </c>
    </row>
    <row r="25" spans="1:25">
      <c r="A25" s="49">
        <v>2023</v>
      </c>
      <c r="B25" s="182">
        <v>3091.7099641999998</v>
      </c>
      <c r="C25" s="182">
        <v>7136.5485183999999</v>
      </c>
      <c r="D25" s="182">
        <v>11090.882675000001</v>
      </c>
      <c r="E25" s="182">
        <v>9736.3466210999995</v>
      </c>
      <c r="F25" s="182">
        <v>3162.4629046999999</v>
      </c>
      <c r="G25" s="182">
        <v>34.032598032000003</v>
      </c>
      <c r="H25" s="182">
        <v>102.0383539</v>
      </c>
      <c r="I25" s="182">
        <v>1410.1692192</v>
      </c>
      <c r="J25" s="182">
        <v>7006.2611814000002</v>
      </c>
      <c r="K25" s="182">
        <v>1842.6618407999999</v>
      </c>
      <c r="M25" s="170">
        <v>2405222</v>
      </c>
      <c r="N25" s="170">
        <v>1993787</v>
      </c>
      <c r="P25" s="45">
        <f t="shared" si="10"/>
        <v>3125.7425622319997</v>
      </c>
      <c r="Q25" s="45">
        <f t="shared" si="10"/>
        <v>7238.5868723000003</v>
      </c>
      <c r="R25" s="45">
        <f t="shared" si="10"/>
        <v>12501.051894200002</v>
      </c>
      <c r="S25" s="45">
        <f t="shared" si="10"/>
        <v>16742.607802499999</v>
      </c>
      <c r="T25" s="45">
        <f t="shared" si="10"/>
        <v>5005.1247454999993</v>
      </c>
      <c r="U25" s="63"/>
      <c r="V25" s="45">
        <f t="shared" si="11"/>
        <v>22865.381328732001</v>
      </c>
      <c r="W25" s="45">
        <f t="shared" si="12"/>
        <v>21747.732548</v>
      </c>
      <c r="X25" s="69">
        <f t="shared" si="9"/>
        <v>0.48747398821095389</v>
      </c>
      <c r="Y25" s="69">
        <f t="shared" si="7"/>
        <v>0.45323549008424396</v>
      </c>
    </row>
    <row r="26" spans="1:25">
      <c r="A26" s="49">
        <v>2024</v>
      </c>
      <c r="B26" s="182">
        <v>3117.5771730000001</v>
      </c>
      <c r="C26" s="182">
        <v>7348.7259523000002</v>
      </c>
      <c r="D26" s="182">
        <v>11184.586248</v>
      </c>
      <c r="E26" s="182">
        <v>9670.6764017000005</v>
      </c>
      <c r="F26" s="182">
        <v>2954.4525859999999</v>
      </c>
      <c r="G26" s="182">
        <v>32.913893799999997</v>
      </c>
      <c r="H26" s="182">
        <v>98.500114365000002</v>
      </c>
      <c r="I26" s="182">
        <v>1586.5569367999999</v>
      </c>
      <c r="J26" s="182">
        <v>7068.4504931000001</v>
      </c>
      <c r="K26" s="182">
        <v>1732.7117836</v>
      </c>
      <c r="M26" s="170">
        <v>2429064</v>
      </c>
      <c r="N26" s="170">
        <v>1980188</v>
      </c>
      <c r="P26" s="45">
        <f t="shared" ref="P26" si="13">B26+G26</f>
        <v>3150.4910668000002</v>
      </c>
      <c r="Q26" s="45">
        <f t="shared" ref="Q26" si="14">C26+H26</f>
        <v>7447.226066665</v>
      </c>
      <c r="R26" s="45">
        <f t="shared" ref="R26" si="15">D26+I26</f>
        <v>12771.143184799999</v>
      </c>
      <c r="S26" s="45">
        <f t="shared" ref="S26" si="16">E26+J26</f>
        <v>16739.1268948</v>
      </c>
      <c r="T26" s="45">
        <f t="shared" ref="T26" si="17">F26+K26</f>
        <v>4687.1643696000001</v>
      </c>
      <c r="U26" s="63"/>
      <c r="V26" s="45">
        <f t="shared" si="11"/>
        <v>23368.860318265</v>
      </c>
      <c r="W26" s="45">
        <f t="shared" si="12"/>
        <v>21426.291264399999</v>
      </c>
      <c r="X26" s="69">
        <f t="shared" ref="X26" si="18">W26/(V26+W26)</f>
        <v>0.47831719521832422</v>
      </c>
      <c r="Y26" s="69">
        <f t="shared" ref="Y26" si="19">N26/(M26+N26)</f>
        <v>0.44909839582768235</v>
      </c>
    </row>
    <row r="27" spans="1:25" ht="18" customHeight="1">
      <c r="A27" s="37"/>
    </row>
    <row r="28" spans="1:25">
      <c r="M28" s="117" t="s">
        <v>312</v>
      </c>
      <c r="N28" s="95"/>
      <c r="O28" s="96"/>
      <c r="P28" s="96"/>
      <c r="Q28" s="96"/>
      <c r="R28" s="96"/>
      <c r="S28" s="96"/>
      <c r="T28" s="96"/>
      <c r="U28" s="96"/>
      <c r="V28" s="118"/>
      <c r="W28" s="119"/>
    </row>
  </sheetData>
  <mergeCells count="1">
    <mergeCell ref="I1:J1"/>
  </mergeCells>
  <phoneticPr fontId="6" type="noConversion"/>
  <hyperlinks>
    <hyperlink ref="I1:J1" location="Contents!A1" display="Back to Contents" xr:uid="{00000000-0004-0000-0E00-000000000000}"/>
  </hyperlinks>
  <pageMargins left="0.75" right="0.75" top="1" bottom="1" header="0.5" footer="0.5"/>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V27"/>
  <sheetViews>
    <sheetView workbookViewId="0">
      <selection activeCell="I1" sqref="I1"/>
    </sheetView>
  </sheetViews>
  <sheetFormatPr baseColWidth="10" defaultColWidth="8.83203125" defaultRowHeight="13"/>
  <cols>
    <col min="10" max="11" width="9.5" bestFit="1" customWidth="1"/>
    <col min="12" max="13" width="10.5" bestFit="1" customWidth="1"/>
    <col min="14" max="15" width="9.5" bestFit="1" customWidth="1"/>
  </cols>
  <sheetData>
    <row r="1" spans="1:22" ht="24.75" customHeight="1">
      <c r="A1" s="216" t="s">
        <v>313</v>
      </c>
      <c r="B1" s="216"/>
      <c r="C1" s="216"/>
      <c r="D1" s="216"/>
      <c r="E1" s="216"/>
      <c r="F1" s="216"/>
      <c r="G1" s="216"/>
      <c r="H1" s="216"/>
      <c r="I1" s="155"/>
      <c r="J1" s="103" t="s">
        <v>314</v>
      </c>
      <c r="K1" s="19"/>
      <c r="L1" s="19"/>
      <c r="M1" s="19"/>
      <c r="N1" s="19"/>
      <c r="O1" s="19"/>
    </row>
    <row r="2" spans="1:22" ht="24.5" customHeight="1">
      <c r="A2" s="58" t="s">
        <v>78</v>
      </c>
      <c r="B2" s="58" t="s">
        <v>315</v>
      </c>
      <c r="C2" s="58" t="s">
        <v>316</v>
      </c>
      <c r="D2" s="58" t="s">
        <v>317</v>
      </c>
      <c r="E2" s="58" t="s">
        <v>318</v>
      </c>
      <c r="F2" s="58" t="s">
        <v>319</v>
      </c>
      <c r="G2" s="58" t="s">
        <v>320</v>
      </c>
      <c r="H2" s="79" t="s">
        <v>321</v>
      </c>
      <c r="I2" s="79"/>
      <c r="J2" s="59" t="s">
        <v>322</v>
      </c>
      <c r="K2" s="59" t="s">
        <v>323</v>
      </c>
      <c r="L2" s="59" t="s">
        <v>324</v>
      </c>
      <c r="M2" s="59" t="s">
        <v>325</v>
      </c>
      <c r="N2" s="59" t="s">
        <v>326</v>
      </c>
      <c r="O2" s="59" t="s">
        <v>327</v>
      </c>
    </row>
    <row r="3" spans="1:22">
      <c r="A3" s="109">
        <v>36861</v>
      </c>
      <c r="B3" s="182">
        <v>2033.0410952</v>
      </c>
      <c r="C3" s="182">
        <v>1914.7868696999999</v>
      </c>
      <c r="D3" s="182">
        <v>2099.3924483999999</v>
      </c>
      <c r="E3" s="182">
        <v>2567.0383701000001</v>
      </c>
      <c r="F3" s="182">
        <v>2516.1435356000002</v>
      </c>
      <c r="G3" s="182">
        <v>2657.9433975000002</v>
      </c>
      <c r="H3" s="182">
        <v>2095.6488491999999</v>
      </c>
      <c r="I3" s="45"/>
      <c r="J3" s="182">
        <v>336425</v>
      </c>
      <c r="K3" s="182">
        <v>503867</v>
      </c>
      <c r="L3" s="182">
        <v>804568</v>
      </c>
      <c r="M3" s="182">
        <v>591246</v>
      </c>
      <c r="N3" s="182">
        <v>177113</v>
      </c>
      <c r="O3" s="182">
        <v>102424</v>
      </c>
      <c r="Q3" s="5"/>
      <c r="R3" s="5"/>
      <c r="S3" s="63"/>
      <c r="T3" s="63"/>
      <c r="U3" s="63"/>
      <c r="V3" s="63"/>
    </row>
    <row r="4" spans="1:22">
      <c r="A4" s="109">
        <v>37226</v>
      </c>
      <c r="B4" s="182">
        <v>2054.1744128</v>
      </c>
      <c r="C4" s="182">
        <v>1926.8950958</v>
      </c>
      <c r="D4" s="182">
        <v>2134.1300658</v>
      </c>
      <c r="E4" s="182">
        <v>2587.9218160999999</v>
      </c>
      <c r="F4" s="182">
        <v>2538.6887445000002</v>
      </c>
      <c r="G4" s="182">
        <v>2671.3107673999998</v>
      </c>
      <c r="H4" s="182">
        <v>2119.3252729000001</v>
      </c>
      <c r="I4" s="45"/>
      <c r="J4" s="182">
        <v>314374</v>
      </c>
      <c r="K4" s="182">
        <v>518172</v>
      </c>
      <c r="L4" s="182">
        <v>833894</v>
      </c>
      <c r="M4" s="182">
        <v>625241</v>
      </c>
      <c r="N4" s="182">
        <v>188911</v>
      </c>
      <c r="O4" s="182">
        <v>103506</v>
      </c>
      <c r="Q4" s="5"/>
      <c r="R4" s="5"/>
      <c r="S4" s="63"/>
      <c r="T4" s="63"/>
      <c r="U4" s="63"/>
      <c r="V4" s="63"/>
    </row>
    <row r="5" spans="1:22">
      <c r="A5" s="109">
        <v>37591</v>
      </c>
      <c r="B5" s="182">
        <v>2077.2379169000001</v>
      </c>
      <c r="C5" s="182">
        <v>1939.5593199</v>
      </c>
      <c r="D5" s="182">
        <v>2172.5384479999998</v>
      </c>
      <c r="E5" s="182">
        <v>2616.3343418999998</v>
      </c>
      <c r="F5" s="182">
        <v>2574.0380651999999</v>
      </c>
      <c r="G5" s="182">
        <v>2685.6536218000001</v>
      </c>
      <c r="H5" s="182">
        <v>2146.1309259</v>
      </c>
      <c r="I5" s="45"/>
      <c r="J5" s="182">
        <v>297033</v>
      </c>
      <c r="K5" s="182">
        <v>528800</v>
      </c>
      <c r="L5" s="182">
        <v>862558</v>
      </c>
      <c r="M5" s="182">
        <v>669806</v>
      </c>
      <c r="N5" s="182">
        <v>203840</v>
      </c>
      <c r="O5" s="182">
        <v>106855</v>
      </c>
      <c r="Q5" s="5"/>
      <c r="R5" s="5"/>
      <c r="S5" s="63"/>
      <c r="T5" s="63"/>
      <c r="U5" s="63"/>
      <c r="V5" s="63"/>
    </row>
    <row r="6" spans="1:22">
      <c r="A6" s="109">
        <v>37956</v>
      </c>
      <c r="B6" s="182">
        <v>2102.8153708999998</v>
      </c>
      <c r="C6" s="182">
        <v>1952.8090176999999</v>
      </c>
      <c r="D6" s="182">
        <v>2216.4838668000002</v>
      </c>
      <c r="E6" s="182">
        <v>2650.1163572</v>
      </c>
      <c r="F6" s="182">
        <v>2621.0207906000001</v>
      </c>
      <c r="G6" s="182">
        <v>2697.6436054999999</v>
      </c>
      <c r="H6" s="182">
        <v>2176.3381671000002</v>
      </c>
      <c r="I6" s="45"/>
      <c r="J6" s="182">
        <v>285267</v>
      </c>
      <c r="K6" s="182">
        <v>538241</v>
      </c>
      <c r="L6" s="182">
        <v>895716</v>
      </c>
      <c r="M6" s="182">
        <v>725743</v>
      </c>
      <c r="N6" s="182">
        <v>224441</v>
      </c>
      <c r="O6" s="182">
        <v>112870</v>
      </c>
      <c r="Q6" s="5"/>
      <c r="R6" s="5"/>
      <c r="S6" s="63"/>
      <c r="T6" s="63"/>
      <c r="U6" s="63"/>
      <c r="V6" s="63"/>
    </row>
    <row r="7" spans="1:22">
      <c r="A7" s="109">
        <v>38322</v>
      </c>
      <c r="B7" s="182">
        <v>2129.7740291</v>
      </c>
      <c r="C7" s="182">
        <v>1969.6214199000001</v>
      </c>
      <c r="D7" s="182">
        <v>2260.4743564999999</v>
      </c>
      <c r="E7" s="182">
        <v>2679.2092895000001</v>
      </c>
      <c r="F7" s="182">
        <v>2661.1288660999999</v>
      </c>
      <c r="G7" s="182">
        <v>2707.9485433999998</v>
      </c>
      <c r="H7" s="182">
        <v>2206.7385076</v>
      </c>
      <c r="I7" s="45"/>
      <c r="J7" s="182">
        <v>275183</v>
      </c>
      <c r="K7" s="182">
        <v>542985</v>
      </c>
      <c r="L7" s="182">
        <v>921587</v>
      </c>
      <c r="M7" s="182">
        <v>784731</v>
      </c>
      <c r="N7" s="182">
        <v>248170</v>
      </c>
      <c r="O7" s="182">
        <v>119000</v>
      </c>
      <c r="Q7" s="5"/>
      <c r="R7" s="5"/>
      <c r="S7" s="63"/>
      <c r="T7" s="63"/>
      <c r="U7" s="63"/>
      <c r="V7" s="63"/>
    </row>
    <row r="8" spans="1:22">
      <c r="A8" s="109">
        <v>38687</v>
      </c>
      <c r="B8" s="182">
        <v>2150.6649819999998</v>
      </c>
      <c r="C8" s="182">
        <v>1981.9663387000001</v>
      </c>
      <c r="D8" s="182">
        <v>2296.8465418999999</v>
      </c>
      <c r="E8" s="182">
        <v>2703.7690742</v>
      </c>
      <c r="F8" s="182">
        <v>2697.4924397999998</v>
      </c>
      <c r="G8" s="182">
        <v>2713.1826038999998</v>
      </c>
      <c r="H8" s="182">
        <v>2231.1684472000002</v>
      </c>
      <c r="I8" s="45"/>
      <c r="J8" s="182">
        <v>267614</v>
      </c>
      <c r="K8" s="182">
        <v>546949</v>
      </c>
      <c r="L8" s="182">
        <v>947565</v>
      </c>
      <c r="M8" s="182">
        <v>839518</v>
      </c>
      <c r="N8" s="182">
        <v>268926</v>
      </c>
      <c r="O8" s="182">
        <v>124052</v>
      </c>
      <c r="Q8" s="5"/>
      <c r="R8" s="5"/>
      <c r="S8" s="63"/>
      <c r="T8" s="63"/>
      <c r="U8" s="63"/>
      <c r="V8" s="63"/>
    </row>
    <row r="9" spans="1:22">
      <c r="A9" s="109">
        <v>39052</v>
      </c>
      <c r="B9" s="182">
        <v>2166.7282384</v>
      </c>
      <c r="C9" s="182">
        <v>1989.0062507</v>
      </c>
      <c r="D9" s="182">
        <v>2326.2403746999998</v>
      </c>
      <c r="E9" s="182">
        <v>2719.3580766999999</v>
      </c>
      <c r="F9" s="182">
        <v>2725.3537821</v>
      </c>
      <c r="G9" s="182">
        <v>2711.1837260000002</v>
      </c>
      <c r="H9" s="182">
        <v>2249.1927833</v>
      </c>
      <c r="I9" s="45"/>
      <c r="J9" s="182">
        <v>263795</v>
      </c>
      <c r="K9" s="182">
        <v>546797</v>
      </c>
      <c r="L9" s="182">
        <v>959338</v>
      </c>
      <c r="M9" s="182">
        <v>877932</v>
      </c>
      <c r="N9" s="182">
        <v>284074</v>
      </c>
      <c r="O9" s="182">
        <v>127619</v>
      </c>
      <c r="Q9" s="5"/>
      <c r="R9" s="5"/>
      <c r="S9" s="63"/>
      <c r="T9" s="63"/>
      <c r="U9" s="63"/>
      <c r="V9" s="63"/>
    </row>
    <row r="10" spans="1:22">
      <c r="A10" s="109">
        <v>39417</v>
      </c>
      <c r="B10" s="182">
        <v>2183.3629363</v>
      </c>
      <c r="C10" s="182">
        <v>1999.6879795</v>
      </c>
      <c r="D10" s="182">
        <v>2353.1501185000002</v>
      </c>
      <c r="E10" s="182">
        <v>2734.9843059</v>
      </c>
      <c r="F10" s="182">
        <v>2750.6884679999998</v>
      </c>
      <c r="G10" s="182">
        <v>2715.9469693999999</v>
      </c>
      <c r="H10" s="182">
        <v>2267.6431229</v>
      </c>
      <c r="I10" s="45"/>
      <c r="J10" s="182">
        <v>261460</v>
      </c>
      <c r="K10" s="182">
        <v>544942</v>
      </c>
      <c r="L10" s="182">
        <v>965240</v>
      </c>
      <c r="M10" s="182">
        <v>916038</v>
      </c>
      <c r="N10" s="182">
        <v>298532</v>
      </c>
      <c r="O10" s="182">
        <v>132425</v>
      </c>
      <c r="Q10" s="5"/>
      <c r="R10" s="5"/>
      <c r="S10" s="63"/>
      <c r="T10" s="63"/>
      <c r="U10" s="63"/>
      <c r="V10" s="63"/>
    </row>
    <row r="11" spans="1:22">
      <c r="A11" s="109">
        <v>39783</v>
      </c>
      <c r="B11" s="182">
        <v>2195.2645563999999</v>
      </c>
      <c r="C11" s="182">
        <v>2008.546519</v>
      </c>
      <c r="D11" s="182">
        <v>2369.6010977999999</v>
      </c>
      <c r="E11" s="182">
        <v>2742.1435554999998</v>
      </c>
      <c r="F11" s="182">
        <v>2771.1012599000001</v>
      </c>
      <c r="G11" s="182">
        <v>2711.6211360000002</v>
      </c>
      <c r="H11" s="182">
        <v>2280.3318859999999</v>
      </c>
      <c r="I11" s="45"/>
      <c r="J11" s="182">
        <v>258894</v>
      </c>
      <c r="K11" s="182">
        <v>543783</v>
      </c>
      <c r="L11" s="182">
        <v>958327</v>
      </c>
      <c r="M11" s="182">
        <v>935453</v>
      </c>
      <c r="N11" s="182">
        <v>307073</v>
      </c>
      <c r="O11" s="182">
        <v>135771</v>
      </c>
      <c r="Q11" s="5"/>
      <c r="R11" s="5"/>
      <c r="S11" s="63"/>
      <c r="T11" s="63"/>
      <c r="U11" s="63"/>
      <c r="V11" s="63"/>
    </row>
    <row r="12" spans="1:22">
      <c r="A12" s="109">
        <v>40148</v>
      </c>
      <c r="B12" s="182">
        <v>2201.9209540000002</v>
      </c>
      <c r="C12" s="182">
        <v>2011.2183348999999</v>
      </c>
      <c r="D12" s="182">
        <v>2380.9829927000001</v>
      </c>
      <c r="E12" s="182">
        <v>2743.2418530999998</v>
      </c>
      <c r="F12" s="182">
        <v>2786.5637956</v>
      </c>
      <c r="G12" s="182">
        <v>2702.6163685000001</v>
      </c>
      <c r="H12" s="182">
        <v>2287.0771424999998</v>
      </c>
      <c r="I12" s="45"/>
      <c r="J12" s="182">
        <v>257133</v>
      </c>
      <c r="K12" s="182">
        <v>540972</v>
      </c>
      <c r="L12" s="182">
        <v>945155</v>
      </c>
      <c r="M12" s="182">
        <v>941292</v>
      </c>
      <c r="N12" s="182">
        <v>310015</v>
      </c>
      <c r="O12" s="182">
        <v>136456</v>
      </c>
      <c r="Q12" s="5"/>
      <c r="R12" s="5"/>
      <c r="S12" s="63"/>
      <c r="T12" s="63"/>
      <c r="U12" s="63"/>
      <c r="V12" s="63"/>
    </row>
    <row r="13" spans="1:22">
      <c r="A13" s="109">
        <v>40513</v>
      </c>
      <c r="B13" s="182">
        <v>2206.8720793000002</v>
      </c>
      <c r="C13" s="182">
        <v>2014.8996953000001</v>
      </c>
      <c r="D13" s="182">
        <v>2389.8094888000001</v>
      </c>
      <c r="E13" s="182">
        <v>2743.8156457999999</v>
      </c>
      <c r="F13" s="182">
        <v>2802.3563714000002</v>
      </c>
      <c r="G13" s="182">
        <v>2695.6320268999998</v>
      </c>
      <c r="H13" s="182">
        <v>2291.88636</v>
      </c>
      <c r="I13" s="45"/>
      <c r="J13" s="182">
        <v>258016</v>
      </c>
      <c r="K13" s="182">
        <v>543254</v>
      </c>
      <c r="L13" s="182">
        <v>943638</v>
      </c>
      <c r="M13" s="182">
        <v>959297</v>
      </c>
      <c r="N13" s="182">
        <v>313111</v>
      </c>
      <c r="O13" s="182">
        <v>137866</v>
      </c>
      <c r="Q13" s="5"/>
      <c r="R13" s="5"/>
      <c r="S13" s="63"/>
      <c r="T13" s="63"/>
      <c r="U13" s="63"/>
      <c r="V13" s="63"/>
    </row>
    <row r="14" spans="1:22">
      <c r="A14" s="109">
        <v>40878</v>
      </c>
      <c r="B14" s="182">
        <v>2211.4618842</v>
      </c>
      <c r="C14" s="182">
        <v>2019.9470544999999</v>
      </c>
      <c r="D14" s="182">
        <v>2394.2613084</v>
      </c>
      <c r="E14" s="182">
        <v>2744.3140666999998</v>
      </c>
      <c r="F14" s="182">
        <v>2821.1598822000001</v>
      </c>
      <c r="G14" s="182">
        <v>2689.7400779999998</v>
      </c>
      <c r="H14" s="182">
        <v>2297.0019938</v>
      </c>
      <c r="I14" s="45"/>
      <c r="J14" s="182">
        <v>259038</v>
      </c>
      <c r="K14" s="182">
        <v>540707</v>
      </c>
      <c r="L14" s="182">
        <v>929697</v>
      </c>
      <c r="M14" s="182">
        <v>969691</v>
      </c>
      <c r="N14" s="182">
        <v>313691</v>
      </c>
      <c r="O14" s="182">
        <v>138992</v>
      </c>
      <c r="Q14" s="5"/>
      <c r="R14" s="5"/>
      <c r="S14" s="63"/>
      <c r="T14" s="63"/>
      <c r="U14" s="63"/>
      <c r="V14" s="63"/>
    </row>
    <row r="15" spans="1:22">
      <c r="A15" s="109">
        <v>41244</v>
      </c>
      <c r="B15" s="182">
        <v>2211.0062208999998</v>
      </c>
      <c r="C15" s="182">
        <v>2020.5879356999999</v>
      </c>
      <c r="D15" s="182">
        <v>2391.8210935000002</v>
      </c>
      <c r="E15" s="182">
        <v>2740.8318331999999</v>
      </c>
      <c r="F15" s="182">
        <v>2835.2790316000001</v>
      </c>
      <c r="G15" s="182">
        <v>2682.7546843999999</v>
      </c>
      <c r="H15" s="182">
        <v>2297.7664633999998</v>
      </c>
      <c r="I15" s="45"/>
      <c r="J15" s="182">
        <v>265168</v>
      </c>
      <c r="K15" s="182">
        <v>550476</v>
      </c>
      <c r="L15" s="182">
        <v>933058</v>
      </c>
      <c r="M15" s="182">
        <v>987461</v>
      </c>
      <c r="N15" s="182">
        <v>319511</v>
      </c>
      <c r="O15" s="182">
        <v>140669</v>
      </c>
      <c r="Q15" s="5"/>
      <c r="R15" s="5"/>
      <c r="S15" s="63"/>
      <c r="T15" s="63"/>
      <c r="U15" s="63"/>
      <c r="V15" s="63"/>
    </row>
    <row r="16" spans="1:22">
      <c r="A16" s="109">
        <v>41609</v>
      </c>
      <c r="B16" s="182">
        <v>2208.4920539</v>
      </c>
      <c r="C16" s="182">
        <v>2021.1433323000001</v>
      </c>
      <c r="D16" s="182">
        <v>2387.0378507999999</v>
      </c>
      <c r="E16" s="182">
        <v>2737.6911891999998</v>
      </c>
      <c r="F16" s="182">
        <v>2848.2290659</v>
      </c>
      <c r="G16" s="182">
        <v>2678.8680036000001</v>
      </c>
      <c r="H16" s="182">
        <v>2297.5112281000002</v>
      </c>
      <c r="I16" s="45"/>
      <c r="J16" s="182">
        <v>277383</v>
      </c>
      <c r="K16" s="182">
        <v>563182</v>
      </c>
      <c r="L16" s="182">
        <v>941776</v>
      </c>
      <c r="M16" s="182">
        <v>1015389</v>
      </c>
      <c r="N16" s="182">
        <v>327621</v>
      </c>
      <c r="O16" s="182">
        <v>143450</v>
      </c>
      <c r="Q16" s="5"/>
      <c r="R16" s="5"/>
      <c r="S16" s="63"/>
      <c r="T16" s="63"/>
      <c r="U16" s="63"/>
      <c r="V16" s="63"/>
    </row>
    <row r="17" spans="1:22">
      <c r="A17" s="109">
        <v>41974</v>
      </c>
      <c r="B17" s="182">
        <v>2204.3819561999999</v>
      </c>
      <c r="C17" s="182">
        <v>2023.8030521000001</v>
      </c>
      <c r="D17" s="182">
        <v>2379.5426603999999</v>
      </c>
      <c r="E17" s="182">
        <v>2737.8565214</v>
      </c>
      <c r="F17" s="182">
        <v>2861.3198885000002</v>
      </c>
      <c r="G17" s="182">
        <v>2680.8408943999998</v>
      </c>
      <c r="H17" s="182">
        <v>2296.1842932999998</v>
      </c>
      <c r="I17" s="45"/>
      <c r="J17" s="182">
        <v>292847</v>
      </c>
      <c r="K17" s="182">
        <v>583725</v>
      </c>
      <c r="L17" s="182">
        <v>961391</v>
      </c>
      <c r="M17" s="182">
        <v>1054502</v>
      </c>
      <c r="N17" s="182">
        <v>340281</v>
      </c>
      <c r="O17" s="182">
        <v>147078</v>
      </c>
      <c r="Q17" s="5"/>
      <c r="R17" s="5"/>
      <c r="S17" s="63"/>
      <c r="T17" s="63"/>
      <c r="U17" s="63"/>
      <c r="V17" s="63"/>
    </row>
    <row r="18" spans="1:22">
      <c r="A18" s="109">
        <v>42339</v>
      </c>
      <c r="B18" s="182">
        <v>2201.3803496999999</v>
      </c>
      <c r="C18" s="182">
        <v>2029.1775931</v>
      </c>
      <c r="D18" s="182">
        <v>2372.0716189</v>
      </c>
      <c r="E18" s="182">
        <v>2737.2501837</v>
      </c>
      <c r="F18" s="182">
        <v>2873.1445637000002</v>
      </c>
      <c r="G18" s="182">
        <v>2682.7040250999999</v>
      </c>
      <c r="H18" s="182">
        <v>2295.7647544000001</v>
      </c>
      <c r="I18" s="45"/>
      <c r="J18" s="182">
        <v>308675</v>
      </c>
      <c r="K18" s="182">
        <v>602429</v>
      </c>
      <c r="L18" s="182">
        <v>983511</v>
      </c>
      <c r="M18" s="182">
        <v>1099957</v>
      </c>
      <c r="N18" s="182">
        <v>353749</v>
      </c>
      <c r="O18" s="182">
        <v>151209</v>
      </c>
      <c r="Q18" s="5"/>
      <c r="R18" s="5"/>
      <c r="S18" s="63"/>
      <c r="T18" s="63"/>
      <c r="U18" s="63"/>
      <c r="V18" s="63"/>
    </row>
    <row r="19" spans="1:22">
      <c r="A19" s="109">
        <v>42705</v>
      </c>
      <c r="B19" s="182">
        <v>2197.5391684000001</v>
      </c>
      <c r="C19" s="182">
        <v>2033.9526951</v>
      </c>
      <c r="D19" s="182">
        <v>2362.8653837000002</v>
      </c>
      <c r="E19" s="182">
        <v>2735.2137035999999</v>
      </c>
      <c r="F19" s="182">
        <v>2882.62</v>
      </c>
      <c r="G19" s="182">
        <v>2683.419089</v>
      </c>
      <c r="H19" s="182">
        <v>2294.9749713000001</v>
      </c>
      <c r="I19" s="45"/>
      <c r="J19" s="182">
        <v>323645</v>
      </c>
      <c r="K19" s="182">
        <v>626336</v>
      </c>
      <c r="L19" s="182">
        <v>1014935</v>
      </c>
      <c r="M19" s="182">
        <v>1153439</v>
      </c>
      <c r="N19" s="182">
        <v>368102</v>
      </c>
      <c r="O19" s="182">
        <v>156478</v>
      </c>
      <c r="Q19" s="5"/>
      <c r="R19" s="5"/>
      <c r="S19" s="63"/>
      <c r="T19" s="63"/>
      <c r="U19" s="63"/>
      <c r="V19" s="63"/>
    </row>
    <row r="20" spans="1:22">
      <c r="A20" s="109">
        <v>43070</v>
      </c>
      <c r="B20" s="182">
        <v>2194.1227871000001</v>
      </c>
      <c r="C20" s="182">
        <v>2042.0665939999999</v>
      </c>
      <c r="D20" s="182">
        <v>2350.6184718</v>
      </c>
      <c r="E20" s="182">
        <v>2735.166948</v>
      </c>
      <c r="F20" s="182">
        <v>2888.5663528</v>
      </c>
      <c r="G20" s="182">
        <v>2687.1810369</v>
      </c>
      <c r="H20" s="182">
        <v>2295.6186226999998</v>
      </c>
      <c r="I20" s="45"/>
      <c r="J20" s="182">
        <v>338839</v>
      </c>
      <c r="K20" s="182">
        <v>647770</v>
      </c>
      <c r="L20" s="182">
        <v>1045211</v>
      </c>
      <c r="M20" s="182">
        <v>1213281</v>
      </c>
      <c r="N20" s="182">
        <v>382941</v>
      </c>
      <c r="O20" s="182">
        <v>161832</v>
      </c>
      <c r="Q20" s="5"/>
      <c r="R20" s="5"/>
      <c r="S20" s="63"/>
      <c r="T20" s="63"/>
      <c r="U20" s="63"/>
      <c r="V20" s="63"/>
    </row>
    <row r="21" spans="1:22">
      <c r="A21" s="109">
        <v>43435</v>
      </c>
      <c r="B21" s="182">
        <v>2188.1394150000001</v>
      </c>
      <c r="C21" s="182">
        <v>2046.3049619000001</v>
      </c>
      <c r="D21" s="182">
        <v>2334.2929370000002</v>
      </c>
      <c r="E21" s="182">
        <v>2732.3977921000001</v>
      </c>
      <c r="F21" s="182">
        <v>2892.8725850999999</v>
      </c>
      <c r="G21" s="182">
        <v>2687.6965140000002</v>
      </c>
      <c r="H21" s="182">
        <v>2294.0670512000002</v>
      </c>
      <c r="I21" s="45"/>
      <c r="J21" s="182">
        <v>353640</v>
      </c>
      <c r="K21" s="182">
        <v>662891</v>
      </c>
      <c r="L21" s="182">
        <v>1069733</v>
      </c>
      <c r="M21" s="182">
        <v>1254356</v>
      </c>
      <c r="N21" s="182">
        <v>393083</v>
      </c>
      <c r="O21" s="182">
        <v>165212</v>
      </c>
      <c r="Q21" s="5"/>
      <c r="R21" s="5"/>
      <c r="S21" s="63"/>
      <c r="T21" s="63"/>
      <c r="U21" s="63"/>
      <c r="V21" s="63"/>
    </row>
    <row r="22" spans="1:22">
      <c r="A22" s="109">
        <v>43800</v>
      </c>
      <c r="B22" s="182">
        <v>2179.5560856000002</v>
      </c>
      <c r="C22" s="182">
        <v>2045.456193</v>
      </c>
      <c r="D22" s="182">
        <v>2317.4567350000002</v>
      </c>
      <c r="E22" s="182">
        <v>2726.6872079</v>
      </c>
      <c r="F22" s="182">
        <v>2893.1622089000002</v>
      </c>
      <c r="G22" s="182">
        <v>2684.8211630000001</v>
      </c>
      <c r="H22" s="182">
        <v>2289.4521258</v>
      </c>
      <c r="I22" s="45"/>
      <c r="J22" s="182">
        <v>366548</v>
      </c>
      <c r="K22" s="182">
        <v>678303</v>
      </c>
      <c r="L22" s="182">
        <v>1095106</v>
      </c>
      <c r="M22" s="182">
        <v>1282967</v>
      </c>
      <c r="N22" s="182">
        <v>396468</v>
      </c>
      <c r="O22" s="182">
        <v>167381</v>
      </c>
      <c r="Q22" s="5"/>
      <c r="R22" s="5"/>
      <c r="S22" s="63"/>
      <c r="T22" s="63"/>
      <c r="U22" s="63"/>
      <c r="V22" s="63"/>
    </row>
    <row r="23" spans="1:22">
      <c r="A23" s="109">
        <v>44166</v>
      </c>
      <c r="B23" s="182">
        <v>2175.3832495000001</v>
      </c>
      <c r="C23" s="182">
        <v>2048.6055338000001</v>
      </c>
      <c r="D23" s="182">
        <v>2304.7351149000001</v>
      </c>
      <c r="E23" s="182">
        <v>2720.9300033</v>
      </c>
      <c r="F23" s="182">
        <v>2888.9857482000002</v>
      </c>
      <c r="G23" s="182">
        <v>2681.5264053999999</v>
      </c>
      <c r="H23" s="182">
        <v>2287.6984907000001</v>
      </c>
      <c r="I23" s="45"/>
      <c r="J23" s="182">
        <v>370436</v>
      </c>
      <c r="K23" s="182">
        <v>685104</v>
      </c>
      <c r="L23" s="182">
        <v>1103708</v>
      </c>
      <c r="M23" s="182">
        <v>1297747</v>
      </c>
      <c r="N23" s="182">
        <v>395356</v>
      </c>
      <c r="O23" s="182">
        <v>168905</v>
      </c>
      <c r="Q23" s="5"/>
      <c r="R23" s="5"/>
    </row>
    <row r="24" spans="1:22">
      <c r="A24" s="109">
        <v>44531</v>
      </c>
      <c r="B24" s="182">
        <v>2172.3941696000002</v>
      </c>
      <c r="C24" s="182">
        <v>2056.9593835999999</v>
      </c>
      <c r="D24" s="182">
        <v>2287.6162714000002</v>
      </c>
      <c r="E24" s="182">
        <v>2708.7156605</v>
      </c>
      <c r="F24" s="182">
        <v>2879.181466</v>
      </c>
      <c r="G24" s="182">
        <v>2671.7272833000002</v>
      </c>
      <c r="H24" s="182">
        <v>2286.1265293000001</v>
      </c>
      <c r="I24" s="48"/>
      <c r="J24" s="182">
        <v>371470</v>
      </c>
      <c r="K24" s="182">
        <v>697170</v>
      </c>
      <c r="L24" s="182">
        <v>1126323</v>
      </c>
      <c r="M24" s="182">
        <v>1336266</v>
      </c>
      <c r="N24" s="182">
        <v>393474</v>
      </c>
      <c r="O24" s="182">
        <v>171401</v>
      </c>
      <c r="Q24" s="5"/>
      <c r="R24" s="5"/>
    </row>
    <row r="25" spans="1:22">
      <c r="A25" s="109">
        <v>44896</v>
      </c>
      <c r="B25" s="182">
        <v>2166.5041234999999</v>
      </c>
      <c r="C25" s="182">
        <v>2059.5653533</v>
      </c>
      <c r="D25" s="182">
        <v>2270.4821286000001</v>
      </c>
      <c r="E25" s="182">
        <v>2696.4529661000001</v>
      </c>
      <c r="F25" s="182">
        <v>2871.7297235000001</v>
      </c>
      <c r="G25" s="182">
        <v>2660.9562353000001</v>
      </c>
      <c r="H25" s="182">
        <v>2281.6458293000001</v>
      </c>
      <c r="I25" s="48"/>
      <c r="J25" s="182">
        <v>371892</v>
      </c>
      <c r="K25" s="182">
        <v>715824</v>
      </c>
      <c r="L25" s="182">
        <v>1140361</v>
      </c>
      <c r="M25" s="182">
        <v>1362755</v>
      </c>
      <c r="N25" s="182">
        <v>384436</v>
      </c>
      <c r="O25" s="182">
        <v>173023</v>
      </c>
      <c r="Q25" s="5"/>
      <c r="R25" s="5"/>
    </row>
    <row r="26" spans="1:22">
      <c r="A26" s="109">
        <v>45261</v>
      </c>
      <c r="B26" s="182">
        <v>2152.3815583000001</v>
      </c>
      <c r="C26" s="182">
        <v>2046.7238361</v>
      </c>
      <c r="D26" s="182">
        <v>2253.7346744000001</v>
      </c>
      <c r="E26" s="182">
        <v>2691.1082129000001</v>
      </c>
      <c r="F26" s="182">
        <v>2869.6312121999999</v>
      </c>
      <c r="G26" s="182">
        <v>2657.0183323000001</v>
      </c>
      <c r="H26" s="182">
        <v>2270.3482018999998</v>
      </c>
      <c r="I26" s="48"/>
      <c r="J26" s="182">
        <v>378684</v>
      </c>
      <c r="K26" s="182">
        <v>744539</v>
      </c>
      <c r="L26" s="182">
        <v>1158849</v>
      </c>
      <c r="M26" s="182">
        <v>1370943</v>
      </c>
      <c r="N26" s="182">
        <v>372341</v>
      </c>
      <c r="O26" s="182">
        <v>172662</v>
      </c>
      <c r="Q26" s="5"/>
      <c r="R26" s="5"/>
    </row>
    <row r="27" spans="1:22">
      <c r="A27" s="109">
        <v>45628</v>
      </c>
      <c r="B27" s="182">
        <v>2143.1056647999999</v>
      </c>
      <c r="C27" s="182">
        <v>2039.9932309999999</v>
      </c>
      <c r="D27" s="182">
        <v>2241.1309494000002</v>
      </c>
      <c r="E27" s="182">
        <v>2680.9728236999999</v>
      </c>
      <c r="F27" s="182">
        <v>2865.7784277000001</v>
      </c>
      <c r="G27" s="182">
        <v>2647.4055278999999</v>
      </c>
      <c r="H27" s="182">
        <v>2261.5647005999999</v>
      </c>
      <c r="I27" s="48"/>
      <c r="J27" s="182">
        <v>381977</v>
      </c>
      <c r="K27" s="182">
        <v>759609</v>
      </c>
      <c r="L27" s="182">
        <v>1183899</v>
      </c>
      <c r="M27" s="182">
        <v>1379141</v>
      </c>
      <c r="N27" s="182">
        <v>360734</v>
      </c>
      <c r="O27" s="182">
        <v>171207</v>
      </c>
      <c r="Q27" s="5"/>
      <c r="R27" s="5"/>
    </row>
  </sheetData>
  <mergeCells count="1">
    <mergeCell ref="A1:H1"/>
  </mergeCells>
  <phoneticPr fontId="6" type="noConversion"/>
  <pageMargins left="0.75" right="0.75" top="1" bottom="1" header="0.5" footer="0.5"/>
  <pageSetup paperSize="9" orientation="landscape" horizontalDpi="4294967292" vertic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S53"/>
  <sheetViews>
    <sheetView zoomScaleNormal="100" workbookViewId="0"/>
  </sheetViews>
  <sheetFormatPr baseColWidth="10" defaultColWidth="8.83203125" defaultRowHeight="13"/>
  <cols>
    <col min="2" max="11" width="8.83203125" style="1"/>
  </cols>
  <sheetData>
    <row r="1" spans="1:11" ht="24.75" customHeight="1">
      <c r="B1" s="17" t="s">
        <v>328</v>
      </c>
      <c r="C1" s="31"/>
      <c r="D1" s="31"/>
      <c r="E1" s="31"/>
      <c r="F1" s="31"/>
      <c r="G1" s="31"/>
      <c r="H1" s="194"/>
      <c r="I1" s="194"/>
      <c r="J1" s="214" t="s">
        <v>77</v>
      </c>
      <c r="K1" s="214"/>
    </row>
    <row r="2" spans="1:11">
      <c r="A2" s="42"/>
      <c r="B2" s="217" t="s">
        <v>329</v>
      </c>
      <c r="C2" s="217"/>
      <c r="D2" s="217"/>
      <c r="E2" s="217"/>
      <c r="F2" s="217"/>
      <c r="G2" s="217" t="s">
        <v>330</v>
      </c>
      <c r="H2" s="217"/>
      <c r="I2" s="217"/>
      <c r="J2" s="217"/>
      <c r="K2" s="217"/>
    </row>
    <row r="3" spans="1:11">
      <c r="A3" s="42" t="s">
        <v>235</v>
      </c>
      <c r="B3" s="59" t="s">
        <v>322</v>
      </c>
      <c r="C3" s="59" t="s">
        <v>323</v>
      </c>
      <c r="D3" s="59" t="s">
        <v>324</v>
      </c>
      <c r="E3" s="59" t="s">
        <v>325</v>
      </c>
      <c r="F3" s="59" t="s">
        <v>331</v>
      </c>
      <c r="G3" s="59" t="s">
        <v>322</v>
      </c>
      <c r="H3" s="59" t="s">
        <v>323</v>
      </c>
      <c r="I3" s="59" t="s">
        <v>324</v>
      </c>
      <c r="J3" s="59" t="s">
        <v>325</v>
      </c>
      <c r="K3" s="59" t="s">
        <v>331</v>
      </c>
    </row>
    <row r="4" spans="1:11">
      <c r="A4" s="42" t="s">
        <v>286</v>
      </c>
      <c r="B4" s="182">
        <v>1644.2991930000001</v>
      </c>
      <c r="C4" s="182">
        <v>2030.87826</v>
      </c>
      <c r="D4" s="182">
        <v>1871.029806</v>
      </c>
      <c r="E4" s="182">
        <v>1959.8229610000001</v>
      </c>
      <c r="F4" s="182">
        <v>3129.3617549999999</v>
      </c>
      <c r="G4" s="182">
        <v>4022.6822029999998</v>
      </c>
      <c r="H4" s="182">
        <v>1903.3100810000001</v>
      </c>
      <c r="I4" s="182">
        <v>2450.715674</v>
      </c>
      <c r="J4" s="182">
        <v>2084.7001439999999</v>
      </c>
      <c r="K4" s="182">
        <v>3601.8689800000002</v>
      </c>
    </row>
    <row r="5" spans="1:11">
      <c r="A5" s="42" t="s">
        <v>287</v>
      </c>
      <c r="B5" s="182">
        <v>1792.27124</v>
      </c>
      <c r="C5" s="182">
        <v>2535.2330980000002</v>
      </c>
      <c r="D5" s="182">
        <v>1668.813218</v>
      </c>
      <c r="E5" s="182">
        <v>1726.5332080000001</v>
      </c>
      <c r="F5" s="182">
        <v>3067.4647629999999</v>
      </c>
      <c r="G5" s="182">
        <v>3154.7042449999999</v>
      </c>
      <c r="H5" s="182">
        <v>2980.6625899999999</v>
      </c>
      <c r="I5" s="182">
        <v>2960.6615670000001</v>
      </c>
      <c r="J5" s="182">
        <v>1971.195009</v>
      </c>
      <c r="K5" s="182">
        <v>4335.8944570000003</v>
      </c>
    </row>
    <row r="6" spans="1:11">
      <c r="A6" s="42" t="s">
        <v>255</v>
      </c>
      <c r="B6" s="182">
        <v>1341.4313689999999</v>
      </c>
      <c r="C6" s="182">
        <v>873.62483029999999</v>
      </c>
      <c r="D6" s="182">
        <v>684.70330999999999</v>
      </c>
      <c r="E6" s="182">
        <v>643.8460493</v>
      </c>
      <c r="F6" s="182">
        <v>1491.3188620000001</v>
      </c>
      <c r="G6" s="182">
        <v>476.81406140000001</v>
      </c>
      <c r="H6" s="182">
        <v>594.30633609999995</v>
      </c>
      <c r="I6" s="182">
        <v>2969.599412</v>
      </c>
      <c r="J6" s="182">
        <v>1164.5378760000001</v>
      </c>
      <c r="K6" s="182">
        <v>4716.6145640000004</v>
      </c>
    </row>
    <row r="7" spans="1:11">
      <c r="A7" s="42">
        <v>1980</v>
      </c>
      <c r="B7" s="182">
        <v>3507.845237</v>
      </c>
      <c r="C7" s="182">
        <v>1969.415481</v>
      </c>
      <c r="D7" s="182">
        <v>2466.061357</v>
      </c>
      <c r="E7" s="182">
        <v>1952.5381689999999</v>
      </c>
      <c r="F7" s="182">
        <v>1589.080385</v>
      </c>
      <c r="G7" s="182">
        <v>4621.2293470000004</v>
      </c>
      <c r="H7" s="182">
        <v>5631.2916260000002</v>
      </c>
      <c r="I7" s="182">
        <v>7162.0664120000001</v>
      </c>
      <c r="J7" s="182">
        <v>4250.079855</v>
      </c>
      <c r="K7" s="182">
        <v>2865.9949740000002</v>
      </c>
    </row>
    <row r="8" spans="1:11">
      <c r="A8" s="42">
        <v>1981</v>
      </c>
      <c r="B8" s="182">
        <v>3565.4963830000002</v>
      </c>
      <c r="C8" s="182">
        <v>2349.130365</v>
      </c>
      <c r="D8" s="182">
        <v>2594.6104839999998</v>
      </c>
      <c r="E8" s="182">
        <v>2042.246339</v>
      </c>
      <c r="F8" s="182">
        <v>1780.0477969999999</v>
      </c>
      <c r="G8" s="182">
        <v>8731.0396049999999</v>
      </c>
      <c r="H8" s="182">
        <v>5470.3113199999998</v>
      </c>
      <c r="I8" s="182">
        <v>5841.3776790000002</v>
      </c>
      <c r="J8" s="182">
        <v>3598.2083229999998</v>
      </c>
      <c r="K8" s="182">
        <v>3090.3416590000002</v>
      </c>
    </row>
    <row r="9" spans="1:11">
      <c r="A9" s="42">
        <v>1982</v>
      </c>
      <c r="B9" s="182">
        <v>3271.731792</v>
      </c>
      <c r="C9" s="182">
        <v>4432.9164339999998</v>
      </c>
      <c r="D9" s="182">
        <v>2229.3944980000001</v>
      </c>
      <c r="E9" s="182">
        <v>2006.622625</v>
      </c>
      <c r="F9" s="182">
        <v>1404.8727389999999</v>
      </c>
      <c r="G9" s="182">
        <v>7061.1972850000002</v>
      </c>
      <c r="H9" s="182">
        <v>4366.2627350000002</v>
      </c>
      <c r="I9" s="182">
        <v>3319.2767899999999</v>
      </c>
      <c r="J9" s="182">
        <v>3292.6983989999999</v>
      </c>
      <c r="K9" s="182">
        <v>3005.2416389999999</v>
      </c>
    </row>
    <row r="10" spans="1:11">
      <c r="A10" s="42">
        <v>1983</v>
      </c>
      <c r="B10" s="182">
        <v>3261.5863530000001</v>
      </c>
      <c r="C10" s="182">
        <v>1801.8224849999999</v>
      </c>
      <c r="D10" s="182">
        <v>1898.893957</v>
      </c>
      <c r="E10" s="182">
        <v>2252.4026629999998</v>
      </c>
      <c r="F10" s="182">
        <v>1491.461992</v>
      </c>
      <c r="G10" s="182">
        <v>4591.3569690000004</v>
      </c>
      <c r="H10" s="182">
        <v>2651.6266030000002</v>
      </c>
      <c r="I10" s="182">
        <v>2612.5479959999998</v>
      </c>
      <c r="J10" s="182">
        <v>3164.4021499999999</v>
      </c>
      <c r="K10" s="182">
        <v>3526.0219569999999</v>
      </c>
    </row>
    <row r="11" spans="1:11">
      <c r="A11" s="42">
        <v>1984</v>
      </c>
      <c r="B11" s="182">
        <v>3164.9788450000001</v>
      </c>
      <c r="C11" s="182">
        <v>2468.8644060000001</v>
      </c>
      <c r="D11" s="182">
        <v>2026.309121</v>
      </c>
      <c r="E11" s="182">
        <v>1878.6341600000001</v>
      </c>
      <c r="F11" s="182">
        <v>1747.7099430000001</v>
      </c>
      <c r="G11" s="182">
        <v>2875.740029</v>
      </c>
      <c r="H11" s="182">
        <v>3184.5226120000002</v>
      </c>
      <c r="I11" s="182">
        <v>3076.2763289999998</v>
      </c>
      <c r="J11" s="182">
        <v>3273.654305</v>
      </c>
      <c r="K11" s="182">
        <v>3973.4652590000001</v>
      </c>
    </row>
    <row r="12" spans="1:11">
      <c r="A12" s="42">
        <v>1985</v>
      </c>
      <c r="B12" s="182">
        <v>3280.1441799999998</v>
      </c>
      <c r="C12" s="182">
        <v>2774.5748699999999</v>
      </c>
      <c r="D12" s="182">
        <v>2549.958744</v>
      </c>
      <c r="E12" s="182">
        <v>2011.876849</v>
      </c>
      <c r="F12" s="182">
        <v>1545.1472980000001</v>
      </c>
      <c r="G12" s="182">
        <v>5924.1108549999999</v>
      </c>
      <c r="H12" s="182">
        <v>2863.9114129999998</v>
      </c>
      <c r="I12" s="182">
        <v>3736.5572309999998</v>
      </c>
      <c r="J12" s="182">
        <v>2879.1838710000002</v>
      </c>
      <c r="K12" s="182">
        <v>3496.9502950000001</v>
      </c>
    </row>
    <row r="13" spans="1:11">
      <c r="A13" s="42">
        <v>1986</v>
      </c>
      <c r="B13" s="182">
        <v>3726.3863459999998</v>
      </c>
      <c r="C13" s="182">
        <v>2742.5969869999999</v>
      </c>
      <c r="D13" s="182">
        <v>2058.1993699999998</v>
      </c>
      <c r="E13" s="182">
        <v>2111.5449309999999</v>
      </c>
      <c r="F13" s="182">
        <v>1919.085004</v>
      </c>
      <c r="G13" s="182">
        <v>6568.3667329999998</v>
      </c>
      <c r="H13" s="182">
        <v>2925.6524909999998</v>
      </c>
      <c r="I13" s="182">
        <v>3506.7388839999999</v>
      </c>
      <c r="J13" s="182">
        <v>3409.9145330000001</v>
      </c>
      <c r="K13" s="182">
        <v>3069.2877560000002</v>
      </c>
    </row>
    <row r="14" spans="1:11">
      <c r="A14" s="42">
        <v>1987</v>
      </c>
      <c r="B14" s="182">
        <v>3132.2471009999999</v>
      </c>
      <c r="C14" s="182">
        <v>2903.6921149999998</v>
      </c>
      <c r="D14" s="182">
        <v>2350.6777499999998</v>
      </c>
      <c r="E14" s="182">
        <v>2900.152826</v>
      </c>
      <c r="F14" s="182">
        <v>2301.969955</v>
      </c>
      <c r="G14" s="182">
        <v>5252.1616100000001</v>
      </c>
      <c r="H14" s="182">
        <v>3468.0922420000002</v>
      </c>
      <c r="I14" s="182">
        <v>3011.8734760000002</v>
      </c>
      <c r="J14" s="182">
        <v>3412.1336740000002</v>
      </c>
      <c r="K14" s="182">
        <v>3045.7558610000001</v>
      </c>
    </row>
    <row r="15" spans="1:11">
      <c r="A15" s="42">
        <v>1988</v>
      </c>
      <c r="B15" s="182">
        <v>3670.8268149999999</v>
      </c>
      <c r="C15" s="182">
        <v>3080.903687</v>
      </c>
      <c r="D15" s="182">
        <v>2449.9579239999998</v>
      </c>
      <c r="E15" s="182">
        <v>2538.8874150000001</v>
      </c>
      <c r="F15" s="182">
        <v>2364.0927529999999</v>
      </c>
      <c r="G15" s="182">
        <v>4239.8158329999997</v>
      </c>
      <c r="H15" s="182">
        <v>3251.6691030000002</v>
      </c>
      <c r="I15" s="182">
        <v>3803.9960299999998</v>
      </c>
      <c r="J15" s="182">
        <v>3738.4272860000001</v>
      </c>
      <c r="K15" s="182">
        <v>3783.5983769999998</v>
      </c>
    </row>
    <row r="16" spans="1:11">
      <c r="A16" s="42">
        <v>1989</v>
      </c>
      <c r="B16" s="182">
        <v>4385.6055850000002</v>
      </c>
      <c r="C16" s="182">
        <v>3592.0395509999998</v>
      </c>
      <c r="D16" s="182">
        <v>2674.7935750000001</v>
      </c>
      <c r="E16" s="182">
        <v>2775.5379210000001</v>
      </c>
      <c r="F16" s="182">
        <v>2382.502113</v>
      </c>
      <c r="G16" s="182">
        <v>9925.2287309999992</v>
      </c>
      <c r="H16" s="182">
        <v>2846.3647719999999</v>
      </c>
      <c r="I16" s="182">
        <v>3528.8427120000001</v>
      </c>
      <c r="J16" s="182">
        <v>3885.6085370000001</v>
      </c>
      <c r="K16" s="182">
        <v>3886.2158009999998</v>
      </c>
    </row>
    <row r="17" spans="1:11">
      <c r="A17" s="42">
        <v>1990</v>
      </c>
      <c r="B17" s="182">
        <v>4109.6523299999999</v>
      </c>
      <c r="C17" s="182">
        <v>3983.076783</v>
      </c>
      <c r="D17" s="182">
        <v>3067.6147299999998</v>
      </c>
      <c r="E17" s="182">
        <v>2918.139017</v>
      </c>
      <c r="F17" s="182">
        <v>2951.1574569999998</v>
      </c>
      <c r="G17" s="182">
        <v>3024.7966029999998</v>
      </c>
      <c r="H17" s="182">
        <v>2986.6563799999999</v>
      </c>
      <c r="I17" s="182">
        <v>3855.4118010000002</v>
      </c>
      <c r="J17" s="182">
        <v>4225.8689370000002</v>
      </c>
      <c r="K17" s="182">
        <v>3509.3483310000001</v>
      </c>
    </row>
    <row r="18" spans="1:11">
      <c r="A18" s="42">
        <v>1991</v>
      </c>
      <c r="B18" s="182">
        <v>4139.305445</v>
      </c>
      <c r="C18" s="182">
        <v>4487.8526650000003</v>
      </c>
      <c r="D18" s="182">
        <v>3325.093613</v>
      </c>
      <c r="E18" s="182">
        <v>3195.368884</v>
      </c>
      <c r="F18" s="182">
        <v>3293.5711150000002</v>
      </c>
      <c r="G18" s="182">
        <v>3119.6390000000001</v>
      </c>
      <c r="H18" s="182">
        <v>3503.071344</v>
      </c>
      <c r="I18" s="182">
        <v>4117.294817</v>
      </c>
      <c r="J18" s="182">
        <v>4431.9559939999999</v>
      </c>
      <c r="K18" s="182">
        <v>3801.7390839999998</v>
      </c>
    </row>
    <row r="19" spans="1:11">
      <c r="A19" s="42">
        <v>1992</v>
      </c>
      <c r="B19" s="182">
        <v>3954.0960530000002</v>
      </c>
      <c r="C19" s="182">
        <v>4671.7324699999999</v>
      </c>
      <c r="D19" s="182">
        <v>3646.9522099999999</v>
      </c>
      <c r="E19" s="182">
        <v>3539.1407060000001</v>
      </c>
      <c r="F19" s="182">
        <v>3547.2244479999999</v>
      </c>
      <c r="G19" s="182">
        <v>5045.5890449999997</v>
      </c>
      <c r="H19" s="182">
        <v>3789.116982</v>
      </c>
      <c r="I19" s="182">
        <v>4394.8291680000002</v>
      </c>
      <c r="J19" s="182">
        <v>4637.3502580000004</v>
      </c>
      <c r="K19" s="182">
        <v>3722.1244799999999</v>
      </c>
    </row>
    <row r="20" spans="1:11">
      <c r="A20" s="42">
        <v>1993</v>
      </c>
      <c r="B20" s="182">
        <v>4683.0241589999996</v>
      </c>
      <c r="C20" s="182">
        <v>5163.6896930000003</v>
      </c>
      <c r="D20" s="182">
        <v>4025.8675029999999</v>
      </c>
      <c r="E20" s="182">
        <v>4159.6106579999996</v>
      </c>
      <c r="F20" s="182">
        <v>3538.1374139999998</v>
      </c>
      <c r="G20" s="182">
        <v>3551.0123229999999</v>
      </c>
      <c r="H20" s="182">
        <v>4069.238437</v>
      </c>
      <c r="I20" s="182">
        <v>4513.953579</v>
      </c>
      <c r="J20" s="182">
        <v>4615.4986349999999</v>
      </c>
      <c r="K20" s="182">
        <v>3744.969372</v>
      </c>
    </row>
    <row r="21" spans="1:11">
      <c r="A21" s="42">
        <v>1994</v>
      </c>
      <c r="B21" s="182">
        <v>4657.6917530000001</v>
      </c>
      <c r="C21" s="182">
        <v>5407.3879900000002</v>
      </c>
      <c r="D21" s="182">
        <v>4523.4208740000004</v>
      </c>
      <c r="E21" s="182">
        <v>4754.3130600000004</v>
      </c>
      <c r="F21" s="182">
        <v>3615.8728729999998</v>
      </c>
      <c r="G21" s="182">
        <v>5907.665438</v>
      </c>
      <c r="H21" s="182">
        <v>3652.492628</v>
      </c>
      <c r="I21" s="182">
        <v>4650.4170569999997</v>
      </c>
      <c r="J21" s="182">
        <v>4887.8313159999998</v>
      </c>
      <c r="K21" s="182">
        <v>3679.8968490000002</v>
      </c>
    </row>
    <row r="22" spans="1:11">
      <c r="A22" s="42">
        <v>1995</v>
      </c>
      <c r="B22" s="182">
        <v>4991.4653539999999</v>
      </c>
      <c r="C22" s="182">
        <v>5496.4133650000003</v>
      </c>
      <c r="D22" s="182">
        <v>5026.7521539999998</v>
      </c>
      <c r="E22" s="182">
        <v>5203.4652990000004</v>
      </c>
      <c r="F22" s="182">
        <v>4421.5986750000002</v>
      </c>
      <c r="G22" s="182">
        <v>5187.6551890000001</v>
      </c>
      <c r="H22" s="182">
        <v>3825.985694</v>
      </c>
      <c r="I22" s="182">
        <v>5655.3193330000004</v>
      </c>
      <c r="J22" s="182">
        <v>5242.1118889999998</v>
      </c>
      <c r="K22" s="182">
        <v>4009.9496250000002</v>
      </c>
    </row>
    <row r="23" spans="1:11">
      <c r="A23" s="42">
        <v>1996</v>
      </c>
      <c r="B23" s="182">
        <v>5424.2963129999998</v>
      </c>
      <c r="C23" s="182">
        <v>5987.7427580000003</v>
      </c>
      <c r="D23" s="182">
        <v>5280.0894529999996</v>
      </c>
      <c r="E23" s="182">
        <v>6344.1956559999999</v>
      </c>
      <c r="F23" s="182">
        <v>4953.0998669999999</v>
      </c>
      <c r="G23" s="182">
        <v>2566.1698689999998</v>
      </c>
      <c r="H23" s="182">
        <v>4971.0021470000002</v>
      </c>
      <c r="I23" s="182">
        <v>5886.4143400000003</v>
      </c>
      <c r="J23" s="182">
        <v>5481.6103240000002</v>
      </c>
      <c r="K23" s="182">
        <v>4268.6952760000004</v>
      </c>
    </row>
    <row r="24" spans="1:11">
      <c r="A24" s="42">
        <v>1997</v>
      </c>
      <c r="B24" s="182">
        <v>5784.2920729999996</v>
      </c>
      <c r="C24" s="182">
        <v>6261.5173839999998</v>
      </c>
      <c r="D24" s="182">
        <v>5559.2808670000004</v>
      </c>
      <c r="E24" s="182">
        <v>6642.8213340000002</v>
      </c>
      <c r="F24" s="182">
        <v>4914.1426449999999</v>
      </c>
      <c r="G24" s="182">
        <v>4104.9164330000003</v>
      </c>
      <c r="H24" s="182">
        <v>5942.6454199999998</v>
      </c>
      <c r="I24" s="182">
        <v>5418.8681020000004</v>
      </c>
      <c r="J24" s="182">
        <v>5674.12601</v>
      </c>
      <c r="K24" s="182">
        <v>4623.0707350000002</v>
      </c>
    </row>
    <row r="25" spans="1:11">
      <c r="A25" s="42">
        <v>1998</v>
      </c>
      <c r="B25" s="182">
        <v>5787.1076190000003</v>
      </c>
      <c r="C25" s="182">
        <v>6438.6774809999997</v>
      </c>
      <c r="D25" s="182">
        <v>5937.3108279999997</v>
      </c>
      <c r="E25" s="182">
        <v>6350.0757089999997</v>
      </c>
      <c r="F25" s="182">
        <v>5442.8244960000002</v>
      </c>
      <c r="G25" s="182">
        <v>3045.3076129999999</v>
      </c>
      <c r="H25" s="182">
        <v>4297.9606819999999</v>
      </c>
      <c r="I25" s="182">
        <v>6035.5753880000002</v>
      </c>
      <c r="J25" s="182">
        <v>5855.9825289999999</v>
      </c>
      <c r="K25" s="182">
        <v>4919.097597</v>
      </c>
    </row>
    <row r="26" spans="1:11">
      <c r="A26" s="42">
        <v>1999</v>
      </c>
      <c r="B26" s="182">
        <v>6147.7007439999998</v>
      </c>
      <c r="C26" s="182">
        <v>6662.7400150000003</v>
      </c>
      <c r="D26" s="182">
        <v>6316.5013600000002</v>
      </c>
      <c r="E26" s="182">
        <v>6335.9731739999997</v>
      </c>
      <c r="F26" s="182">
        <v>5563.1842049999996</v>
      </c>
      <c r="G26" s="182">
        <v>3843.8739070000001</v>
      </c>
      <c r="H26" s="182">
        <v>4335.7189090000002</v>
      </c>
      <c r="I26" s="182">
        <v>6938.4020010000004</v>
      </c>
      <c r="J26" s="182">
        <v>6325.1090679999998</v>
      </c>
      <c r="K26" s="182">
        <v>5768.2550520000004</v>
      </c>
    </row>
    <row r="27" spans="1:11">
      <c r="A27" s="42">
        <v>2000</v>
      </c>
      <c r="B27" s="182">
        <v>6509.2387310000004</v>
      </c>
      <c r="C27" s="182">
        <v>6848.5452329999998</v>
      </c>
      <c r="D27" s="182">
        <v>6476.5832780000001</v>
      </c>
      <c r="E27" s="182">
        <v>6758.8664980000003</v>
      </c>
      <c r="F27" s="182">
        <v>5515.8613210000003</v>
      </c>
      <c r="G27" s="182">
        <v>4114.4987620000002</v>
      </c>
      <c r="H27" s="182">
        <v>4540.8820310000001</v>
      </c>
      <c r="I27" s="182">
        <v>6646.4713369999999</v>
      </c>
      <c r="J27" s="182">
        <v>6460.6889780000001</v>
      </c>
      <c r="K27" s="182">
        <v>5892.8315720000001</v>
      </c>
    </row>
    <row r="28" spans="1:11">
      <c r="A28" s="42">
        <v>2001</v>
      </c>
      <c r="B28" s="182">
        <v>6851.745449</v>
      </c>
      <c r="C28" s="182">
        <v>7480.8419919999997</v>
      </c>
      <c r="D28" s="182">
        <v>6908.1950210000005</v>
      </c>
      <c r="E28" s="182">
        <v>6875.6819219999998</v>
      </c>
      <c r="F28" s="182">
        <v>5604.1701860000003</v>
      </c>
      <c r="G28" s="182">
        <v>3750.279912</v>
      </c>
      <c r="H28" s="182">
        <v>4287.5331850000002</v>
      </c>
      <c r="I28" s="182">
        <v>7099.165215</v>
      </c>
      <c r="J28" s="182">
        <v>6597.4862059999996</v>
      </c>
      <c r="K28" s="182">
        <v>6033.6621539999996</v>
      </c>
    </row>
    <row r="29" spans="1:11">
      <c r="A29" s="42">
        <v>2002</v>
      </c>
      <c r="B29" s="182">
        <v>7049.3337240000001</v>
      </c>
      <c r="C29" s="182">
        <v>7464.9031859999996</v>
      </c>
      <c r="D29" s="182">
        <v>7243.225735</v>
      </c>
      <c r="E29" s="182">
        <v>7156.0470539999997</v>
      </c>
      <c r="F29" s="182">
        <v>5504.6175020000001</v>
      </c>
      <c r="G29" s="182">
        <v>3824.8248749999998</v>
      </c>
      <c r="H29" s="182">
        <v>7153.621075</v>
      </c>
      <c r="I29" s="182">
        <v>7236.5505329999996</v>
      </c>
      <c r="J29" s="182">
        <v>6947.1415950000001</v>
      </c>
      <c r="K29" s="182">
        <v>5868.3288839999996</v>
      </c>
    </row>
    <row r="30" spans="1:11">
      <c r="A30" s="42">
        <v>2003</v>
      </c>
      <c r="B30" s="182">
        <v>6817.9231950000003</v>
      </c>
      <c r="C30" s="182">
        <v>7248.8068910000002</v>
      </c>
      <c r="D30" s="182">
        <v>7298.6252279999999</v>
      </c>
      <c r="E30" s="182">
        <v>7725.4742820000001</v>
      </c>
      <c r="F30" s="182">
        <v>5936.2137190000003</v>
      </c>
      <c r="G30" s="182">
        <v>3641.4314490000002</v>
      </c>
      <c r="H30" s="182">
        <v>5622.0017719999996</v>
      </c>
      <c r="I30" s="182">
        <v>8150.5913449999998</v>
      </c>
      <c r="J30" s="182">
        <v>7091.9120839999996</v>
      </c>
      <c r="K30" s="182">
        <v>5729.9396150000002</v>
      </c>
    </row>
    <row r="31" spans="1:11">
      <c r="A31" s="42">
        <v>2004</v>
      </c>
      <c r="B31" s="182">
        <v>7729.1210899999996</v>
      </c>
      <c r="C31" s="182">
        <v>8359.4048469999998</v>
      </c>
      <c r="D31" s="182">
        <v>8690.1735169999993</v>
      </c>
      <c r="E31" s="182">
        <v>9206.7201440000008</v>
      </c>
      <c r="F31" s="182">
        <v>6582.8923169999998</v>
      </c>
      <c r="G31" s="182">
        <v>4091.413959</v>
      </c>
      <c r="H31" s="182">
        <v>6647.935837</v>
      </c>
      <c r="I31" s="182">
        <v>9209.5102549999992</v>
      </c>
      <c r="J31" s="182">
        <v>7809.7920139999997</v>
      </c>
      <c r="K31" s="182">
        <v>6206.1109550000001</v>
      </c>
    </row>
    <row r="32" spans="1:11">
      <c r="A32" s="42">
        <v>2005</v>
      </c>
      <c r="B32" s="182">
        <v>8024.9284719999996</v>
      </c>
      <c r="C32" s="182">
        <v>8585.300561</v>
      </c>
      <c r="D32" s="182">
        <v>9009.716085</v>
      </c>
      <c r="E32" s="182">
        <v>9444.428817</v>
      </c>
      <c r="F32" s="182">
        <v>7116.4213440000003</v>
      </c>
      <c r="G32" s="182">
        <v>3949.6567380000001</v>
      </c>
      <c r="H32" s="182">
        <v>6253.2681709999997</v>
      </c>
      <c r="I32" s="182">
        <v>10455.405909999999</v>
      </c>
      <c r="J32" s="182">
        <v>8815.4918980000002</v>
      </c>
      <c r="K32" s="182">
        <v>6864.4305199999999</v>
      </c>
    </row>
    <row r="33" spans="1:11">
      <c r="A33" s="42">
        <v>2006</v>
      </c>
      <c r="B33" s="182">
        <v>8156.6166460000004</v>
      </c>
      <c r="C33" s="182">
        <v>8739.3481269999993</v>
      </c>
      <c r="D33" s="182">
        <v>9164.7598020000005</v>
      </c>
      <c r="E33" s="182">
        <v>9665.9986840000001</v>
      </c>
      <c r="F33" s="182">
        <v>7621.5869060000005</v>
      </c>
      <c r="G33" s="182">
        <v>4581.5031399999998</v>
      </c>
      <c r="H33" s="182">
        <v>7341.3496990000003</v>
      </c>
      <c r="I33" s="182">
        <v>11157.400970000001</v>
      </c>
      <c r="J33" s="182">
        <v>9263.0251790000002</v>
      </c>
      <c r="K33" s="182">
        <v>7627.3912490000002</v>
      </c>
    </row>
    <row r="34" spans="1:11">
      <c r="A34" s="42">
        <v>2007</v>
      </c>
      <c r="B34" s="182">
        <v>8369.586491</v>
      </c>
      <c r="C34" s="182">
        <v>8873.8658539999997</v>
      </c>
      <c r="D34" s="182">
        <v>9449.8571850000008</v>
      </c>
      <c r="E34" s="182">
        <v>9822.7182030000004</v>
      </c>
      <c r="F34" s="182">
        <v>7864.1702260000002</v>
      </c>
      <c r="G34" s="182">
        <v>4531.5790699999998</v>
      </c>
      <c r="H34" s="182">
        <v>7398.5193719999997</v>
      </c>
      <c r="I34" s="182">
        <v>10892.666590000001</v>
      </c>
      <c r="J34" s="182">
        <v>10158.399090000001</v>
      </c>
      <c r="K34" s="182">
        <v>8813.8774730000005</v>
      </c>
    </row>
    <row r="35" spans="1:11">
      <c r="A35" s="42">
        <v>2008</v>
      </c>
      <c r="B35" s="182">
        <v>8653.1581010000009</v>
      </c>
      <c r="C35" s="182">
        <v>8974.1261269999995</v>
      </c>
      <c r="D35" s="182">
        <v>9592.2345359999999</v>
      </c>
      <c r="E35" s="182">
        <v>10226.570879999999</v>
      </c>
      <c r="F35" s="182">
        <v>8292.7076390000002</v>
      </c>
      <c r="G35" s="182">
        <v>4843.5535339999997</v>
      </c>
      <c r="H35" s="182">
        <v>7948.9654769999997</v>
      </c>
      <c r="I35" s="182">
        <v>10799.270399999999</v>
      </c>
      <c r="J35" s="182">
        <v>10728.1016</v>
      </c>
      <c r="K35" s="182">
        <v>8665.4418829999995</v>
      </c>
    </row>
    <row r="36" spans="1:11">
      <c r="A36" s="42">
        <v>2009</v>
      </c>
      <c r="B36" s="182">
        <v>8973.8661539999994</v>
      </c>
      <c r="C36" s="182">
        <v>9065.5431540000009</v>
      </c>
      <c r="D36" s="182">
        <v>10135.31862</v>
      </c>
      <c r="E36" s="182">
        <v>10425.7906</v>
      </c>
      <c r="F36" s="182">
        <v>8640.7168000000001</v>
      </c>
      <c r="G36" s="182">
        <v>5396.2673109999996</v>
      </c>
      <c r="H36" s="182">
        <v>10560.61513</v>
      </c>
      <c r="I36" s="182">
        <v>11394.019399999999</v>
      </c>
      <c r="J36" s="182">
        <v>11098.10994</v>
      </c>
      <c r="K36" s="182">
        <v>9091.8748049999995</v>
      </c>
    </row>
    <row r="37" spans="1:11">
      <c r="A37" s="42">
        <v>2010</v>
      </c>
      <c r="B37" s="182">
        <v>8959.3977770000001</v>
      </c>
      <c r="C37" s="182">
        <v>9253.2366679999996</v>
      </c>
      <c r="D37" s="182">
        <v>10575.6168</v>
      </c>
      <c r="E37" s="182">
        <v>10797.293240000001</v>
      </c>
      <c r="F37" s="182">
        <v>8915.2357240000001</v>
      </c>
      <c r="G37" s="182">
        <v>4193.3818039999996</v>
      </c>
      <c r="H37" s="182">
        <v>11072.011710000001</v>
      </c>
      <c r="I37" s="182">
        <v>12087.7534</v>
      </c>
      <c r="J37" s="182">
        <v>11490.45319</v>
      </c>
      <c r="K37" s="182">
        <v>8281.3464920000006</v>
      </c>
    </row>
    <row r="38" spans="1:11">
      <c r="A38" s="42">
        <v>2011</v>
      </c>
      <c r="B38" s="182">
        <v>8968.4442139999992</v>
      </c>
      <c r="C38" s="182">
        <v>9254.9245379999993</v>
      </c>
      <c r="D38" s="182">
        <v>10704.967140000001</v>
      </c>
      <c r="E38" s="182">
        <v>10744.638489999999</v>
      </c>
      <c r="F38" s="182">
        <v>9413.2386029999998</v>
      </c>
      <c r="G38" s="182">
        <v>7363.5192960000004</v>
      </c>
      <c r="H38" s="182">
        <v>11340.54651</v>
      </c>
      <c r="I38" s="182">
        <v>12500.55582</v>
      </c>
      <c r="J38" s="182">
        <v>11943.69281</v>
      </c>
      <c r="K38" s="182">
        <v>10387.539479999999</v>
      </c>
    </row>
    <row r="39" spans="1:11">
      <c r="A39" s="42">
        <v>2012</v>
      </c>
      <c r="B39" s="182">
        <v>8981.3158079999994</v>
      </c>
      <c r="C39" s="182">
        <v>9989.0251069999995</v>
      </c>
      <c r="D39" s="182">
        <v>10798.213100000001</v>
      </c>
      <c r="E39" s="182">
        <v>11087.23198</v>
      </c>
      <c r="F39" s="182">
        <v>9732.6783460000006</v>
      </c>
      <c r="G39" s="182">
        <v>8422.4217439999993</v>
      </c>
      <c r="H39" s="182">
        <v>11067.733819999999</v>
      </c>
      <c r="I39" s="182">
        <v>13121.768959999999</v>
      </c>
      <c r="J39" s="182">
        <v>12735.065500000001</v>
      </c>
      <c r="K39" s="182">
        <v>12369.52743</v>
      </c>
    </row>
    <row r="40" spans="1:11">
      <c r="A40" s="42">
        <v>2013</v>
      </c>
      <c r="B40" s="182">
        <v>8689.538536</v>
      </c>
      <c r="C40" s="182">
        <v>9964.6639990000003</v>
      </c>
      <c r="D40" s="182">
        <v>10837.30061</v>
      </c>
      <c r="E40" s="182">
        <v>11324.97042</v>
      </c>
      <c r="F40" s="182">
        <v>9869.4312599999994</v>
      </c>
      <c r="G40" s="182">
        <v>8589.6624659999998</v>
      </c>
      <c r="H40" s="182">
        <v>11570.184429999999</v>
      </c>
      <c r="I40" s="182">
        <v>13647.03858</v>
      </c>
      <c r="J40" s="182">
        <v>13262.78679</v>
      </c>
      <c r="K40" s="182">
        <v>13069.148639999999</v>
      </c>
    </row>
    <row r="41" spans="1:11">
      <c r="A41" s="42">
        <v>2014</v>
      </c>
      <c r="B41" s="182">
        <v>8559.0034180000002</v>
      </c>
      <c r="C41" s="182">
        <v>10348.02291</v>
      </c>
      <c r="D41" s="182">
        <v>11275.981809999999</v>
      </c>
      <c r="E41" s="182">
        <v>11712.40187</v>
      </c>
      <c r="F41" s="182">
        <v>10695.25243</v>
      </c>
      <c r="G41" s="182">
        <v>9953.008973</v>
      </c>
      <c r="H41" s="182">
        <v>12172.09338</v>
      </c>
      <c r="I41" s="182">
        <v>13517.8539</v>
      </c>
      <c r="J41" s="182">
        <v>13772.491190000001</v>
      </c>
      <c r="K41" s="182">
        <v>13806.38782</v>
      </c>
    </row>
    <row r="42" spans="1:11">
      <c r="A42" s="42">
        <v>2015</v>
      </c>
      <c r="B42" s="182">
        <v>8288.6787999999997</v>
      </c>
      <c r="C42" s="182">
        <v>10388.31616</v>
      </c>
      <c r="D42" s="182">
        <v>11345.69326</v>
      </c>
      <c r="E42" s="182">
        <v>12160.040059999999</v>
      </c>
      <c r="F42" s="182">
        <v>10832.17058</v>
      </c>
      <c r="G42" s="182">
        <v>10587.26987</v>
      </c>
      <c r="H42" s="182">
        <v>11600.70004</v>
      </c>
      <c r="I42" s="182">
        <v>14066.295249999999</v>
      </c>
      <c r="J42" s="182">
        <v>14473.032649999999</v>
      </c>
      <c r="K42" s="182">
        <v>14431.74423</v>
      </c>
    </row>
    <row r="43" spans="1:11">
      <c r="A43" s="42">
        <v>2016</v>
      </c>
      <c r="B43" s="182">
        <v>8663.5090080000009</v>
      </c>
      <c r="C43" s="182">
        <v>10558.41461</v>
      </c>
      <c r="D43" s="182">
        <v>11120.79441</v>
      </c>
      <c r="E43" s="182">
        <v>12731.812739999999</v>
      </c>
      <c r="F43" s="182">
        <v>10260.107969999999</v>
      </c>
      <c r="G43" s="182">
        <v>7579.7556439999998</v>
      </c>
      <c r="H43" s="182">
        <v>11862.05039</v>
      </c>
      <c r="I43" s="182">
        <v>14196.3503</v>
      </c>
      <c r="J43" s="182">
        <v>15156.59497</v>
      </c>
      <c r="K43" s="182">
        <v>15070.27965</v>
      </c>
    </row>
    <row r="44" spans="1:11">
      <c r="A44" s="42">
        <v>2017</v>
      </c>
      <c r="B44" s="182">
        <v>9341.8116499999996</v>
      </c>
      <c r="C44" s="182">
        <v>10795.145200000001</v>
      </c>
      <c r="D44" s="182">
        <v>11318.672549999999</v>
      </c>
      <c r="E44" s="182">
        <v>13296.966200000001</v>
      </c>
      <c r="F44" s="182">
        <v>11418.871510000001</v>
      </c>
      <c r="G44" s="182">
        <v>7700.4873269999998</v>
      </c>
      <c r="H44" s="182">
        <v>13967.61202</v>
      </c>
      <c r="I44" s="182">
        <v>14528.380649999999</v>
      </c>
      <c r="J44" s="182">
        <v>16022.074780000001</v>
      </c>
      <c r="K44" s="182">
        <v>15874.80328</v>
      </c>
    </row>
    <row r="45" spans="1:11">
      <c r="A45" s="42">
        <v>2018</v>
      </c>
      <c r="B45" s="182">
        <v>9180.6927460000006</v>
      </c>
      <c r="C45" s="182">
        <v>10807.44472</v>
      </c>
      <c r="D45" s="182">
        <v>11769.84663</v>
      </c>
      <c r="E45" s="182">
        <v>13558.33296</v>
      </c>
      <c r="F45" s="182">
        <v>12314.19234</v>
      </c>
      <c r="G45" s="182">
        <v>9268.240382</v>
      </c>
      <c r="H45" s="182">
        <v>14896.41007</v>
      </c>
      <c r="I45" s="182">
        <v>15028.50757</v>
      </c>
      <c r="J45" s="182">
        <v>16738.457549999999</v>
      </c>
      <c r="K45" s="182">
        <v>17219.585950000001</v>
      </c>
    </row>
    <row r="46" spans="1:11">
      <c r="A46" s="42">
        <v>2019</v>
      </c>
      <c r="B46" s="182">
        <v>9320.3568990000003</v>
      </c>
      <c r="C46" s="182">
        <v>10083.999040000001</v>
      </c>
      <c r="D46" s="182">
        <v>12157.332909999999</v>
      </c>
      <c r="E46" s="182">
        <v>14302.584800000001</v>
      </c>
      <c r="F46" s="182">
        <v>12584.61332</v>
      </c>
      <c r="G46" s="182">
        <v>10797.76611</v>
      </c>
      <c r="H46" s="182">
        <v>15867.078509999999</v>
      </c>
      <c r="I46" s="182">
        <v>16043.75302</v>
      </c>
      <c r="J46" s="182">
        <v>17482.09273</v>
      </c>
      <c r="K46" s="182">
        <v>18146.783200000002</v>
      </c>
    </row>
    <row r="47" spans="1:11">
      <c r="A47" s="42">
        <v>2020</v>
      </c>
      <c r="B47" s="182">
        <v>9242.3715819999998</v>
      </c>
      <c r="C47" s="182">
        <v>10570.573</v>
      </c>
      <c r="D47" s="182">
        <v>12096.011640000001</v>
      </c>
      <c r="E47" s="182">
        <v>14455.44514</v>
      </c>
      <c r="F47" s="182">
        <v>12166.768120000001</v>
      </c>
      <c r="G47" s="182">
        <v>7758.4360960000004</v>
      </c>
      <c r="H47" s="182">
        <v>15238.3992</v>
      </c>
      <c r="I47" s="182">
        <v>17177.987400000002</v>
      </c>
      <c r="J47" s="182">
        <v>18107.58008</v>
      </c>
      <c r="K47" s="182">
        <v>19684.270140000001</v>
      </c>
    </row>
    <row r="48" spans="1:11">
      <c r="A48" s="42">
        <v>2021</v>
      </c>
      <c r="B48" s="182">
        <v>9724.8093779999999</v>
      </c>
      <c r="C48" s="182">
        <v>10894.07034</v>
      </c>
      <c r="D48" s="182">
        <v>12694.32431</v>
      </c>
      <c r="E48" s="182">
        <v>15616.821540000001</v>
      </c>
      <c r="F48" s="182">
        <v>11618.123949999999</v>
      </c>
      <c r="G48" s="182">
        <v>8050.7507569999998</v>
      </c>
      <c r="H48" s="182">
        <v>13596.8853</v>
      </c>
      <c r="I48" s="182">
        <v>18464.173119999999</v>
      </c>
      <c r="J48" s="182">
        <v>19353.594710000001</v>
      </c>
      <c r="K48" s="182">
        <v>21013.244750000002</v>
      </c>
    </row>
    <row r="49" spans="1:19">
      <c r="A49" s="42">
        <v>2022</v>
      </c>
      <c r="B49" s="182">
        <v>10869.32547</v>
      </c>
      <c r="C49" s="182">
        <v>12081.8375</v>
      </c>
      <c r="D49" s="182">
        <v>14092.503919999999</v>
      </c>
      <c r="E49" s="182">
        <v>16450.526409999999</v>
      </c>
      <c r="F49" s="182">
        <v>13256.944820000001</v>
      </c>
      <c r="G49" s="182">
        <v>6448.9608969999999</v>
      </c>
      <c r="H49" s="182">
        <v>13329.71148</v>
      </c>
      <c r="I49" s="182">
        <v>19116.104780000001</v>
      </c>
      <c r="J49" s="182">
        <v>20910.57057</v>
      </c>
      <c r="K49" s="182">
        <v>19193.333859999999</v>
      </c>
    </row>
    <row r="50" spans="1:19">
      <c r="A50" s="42">
        <v>2023</v>
      </c>
      <c r="B50" s="182">
        <v>13785.47819</v>
      </c>
      <c r="C50" s="182">
        <v>13348.3555</v>
      </c>
      <c r="D50" s="182">
        <v>14808.78801</v>
      </c>
      <c r="E50" s="182">
        <v>17050.02909</v>
      </c>
      <c r="F50" s="182">
        <v>14251.692950000001</v>
      </c>
      <c r="G50" s="182">
        <v>3358.4365330000001</v>
      </c>
      <c r="H50" s="182">
        <v>11805.971299999999</v>
      </c>
      <c r="I50" s="182">
        <v>17268.99411</v>
      </c>
      <c r="J50" s="182">
        <v>21070.770540000001</v>
      </c>
      <c r="K50" s="182">
        <v>17474.561900000001</v>
      </c>
    </row>
    <row r="51" spans="1:19">
      <c r="A51" s="42">
        <v>2024</v>
      </c>
      <c r="B51" s="182">
        <v>8080.6963349999996</v>
      </c>
      <c r="C51" s="182">
        <v>7236.3519070000002</v>
      </c>
      <c r="D51" s="182">
        <v>9154.7555680000005</v>
      </c>
      <c r="E51" s="182">
        <v>10355.224029999999</v>
      </c>
      <c r="F51" s="182">
        <v>11023.79924</v>
      </c>
      <c r="G51" s="182">
        <v>3596.5405070000002</v>
      </c>
      <c r="H51" s="182">
        <v>7380.7721780000002</v>
      </c>
      <c r="I51" s="182">
        <v>13807.43038</v>
      </c>
      <c r="J51" s="182">
        <v>15505.333409999999</v>
      </c>
      <c r="K51" s="182">
        <v>15541.348889999999</v>
      </c>
    </row>
    <row r="53" spans="1:19">
      <c r="A53" s="98" t="s">
        <v>679</v>
      </c>
      <c r="B53" s="116"/>
      <c r="C53" s="116"/>
      <c r="D53" s="116"/>
      <c r="E53" s="116"/>
      <c r="F53" s="116"/>
      <c r="G53" s="116"/>
      <c r="H53" s="116"/>
      <c r="I53" s="116"/>
      <c r="J53" s="116"/>
      <c r="K53" s="116"/>
      <c r="L53" s="40"/>
      <c r="M53" s="40"/>
      <c r="N53" s="40"/>
      <c r="O53" s="40"/>
      <c r="P53" s="40"/>
      <c r="Q53" s="40"/>
      <c r="R53" s="40"/>
      <c r="S53" s="40"/>
    </row>
  </sheetData>
  <mergeCells count="3">
    <mergeCell ref="B2:F2"/>
    <mergeCell ref="G2:K2"/>
    <mergeCell ref="J1:K1"/>
  </mergeCells>
  <phoneticPr fontId="0" type="noConversion"/>
  <hyperlinks>
    <hyperlink ref="J1:K1" location="Contents!A1" display="Back to Contents" xr:uid="{00000000-0004-0000-1000-000000000000}"/>
  </hyperlinks>
  <pageMargins left="0.75" right="0.75" top="1" bottom="1" header="0.5" footer="0.5"/>
  <pageSetup paperSize="9" orientation="portrait" horizontalDpi="4294967292" vertic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U27"/>
  <sheetViews>
    <sheetView workbookViewId="0"/>
  </sheetViews>
  <sheetFormatPr baseColWidth="10" defaultColWidth="8.83203125" defaultRowHeight="13"/>
  <cols>
    <col min="1" max="1" width="8.83203125" style="104"/>
  </cols>
  <sheetData>
    <row r="1" spans="1:21" ht="22.5" customHeight="1">
      <c r="B1" s="17" t="s">
        <v>332</v>
      </c>
      <c r="C1" s="13"/>
      <c r="D1" s="13"/>
      <c r="E1" s="13"/>
      <c r="F1" s="13"/>
      <c r="G1" s="160"/>
      <c r="H1" s="160"/>
      <c r="I1" s="160"/>
      <c r="J1" s="160"/>
      <c r="K1" s="213" t="s">
        <v>77</v>
      </c>
      <c r="L1" s="213"/>
      <c r="M1" s="160"/>
      <c r="N1" s="160"/>
      <c r="P1" s="17" t="s">
        <v>333</v>
      </c>
      <c r="Q1" s="160"/>
      <c r="R1" s="160"/>
      <c r="S1" s="160"/>
    </row>
    <row r="2" spans="1:21" ht="36">
      <c r="A2" s="120" t="s">
        <v>290</v>
      </c>
      <c r="B2" s="58" t="s">
        <v>334</v>
      </c>
      <c r="C2" s="58" t="s">
        <v>335</v>
      </c>
      <c r="D2" s="58" t="s">
        <v>336</v>
      </c>
      <c r="E2" s="58" t="s">
        <v>337</v>
      </c>
      <c r="F2" s="58" t="s">
        <v>338</v>
      </c>
      <c r="G2" s="58" t="s">
        <v>339</v>
      </c>
      <c r="H2" s="58" t="s">
        <v>340</v>
      </c>
      <c r="I2" s="58" t="s">
        <v>341</v>
      </c>
      <c r="J2" s="58" t="s">
        <v>342</v>
      </c>
      <c r="K2" s="58" t="s">
        <v>343</v>
      </c>
      <c r="L2" s="58" t="s">
        <v>344</v>
      </c>
      <c r="M2" s="58" t="s">
        <v>345</v>
      </c>
      <c r="N2" s="58" t="s">
        <v>346</v>
      </c>
      <c r="P2" s="79" t="s">
        <v>347</v>
      </c>
      <c r="Q2" s="79" t="s">
        <v>348</v>
      </c>
      <c r="R2" s="79" t="s">
        <v>349</v>
      </c>
      <c r="S2" s="79" t="s">
        <v>350</v>
      </c>
    </row>
    <row r="3" spans="1:21">
      <c r="A3" s="77">
        <v>2000</v>
      </c>
      <c r="B3" s="182">
        <v>8089</v>
      </c>
      <c r="C3" s="182">
        <v>3911</v>
      </c>
      <c r="D3" s="182">
        <v>4579</v>
      </c>
      <c r="E3" s="182">
        <v>770</v>
      </c>
      <c r="F3" s="182">
        <v>8753</v>
      </c>
      <c r="G3" s="182">
        <v>4382</v>
      </c>
      <c r="H3" s="182">
        <v>10357</v>
      </c>
      <c r="I3" s="182">
        <v>5057</v>
      </c>
      <c r="J3" s="182">
        <v>14003</v>
      </c>
      <c r="K3" s="182">
        <v>9240</v>
      </c>
      <c r="L3" s="182">
        <v>7390</v>
      </c>
      <c r="M3" s="182">
        <v>2155</v>
      </c>
      <c r="N3" s="45">
        <v>535</v>
      </c>
      <c r="O3" s="48"/>
      <c r="P3" s="45">
        <f>SUM(B3:C3)</f>
        <v>12000</v>
      </c>
      <c r="Q3" s="45">
        <f>SUM(D3:E3)</f>
        <v>5349</v>
      </c>
      <c r="R3" s="45">
        <f>SUM(F3:I3)</f>
        <v>28549</v>
      </c>
      <c r="S3" s="45">
        <f>SUM(J3:M3)</f>
        <v>32788</v>
      </c>
      <c r="U3" s="37"/>
    </row>
    <row r="4" spans="1:21">
      <c r="A4" s="77">
        <v>2001</v>
      </c>
      <c r="B4" s="182">
        <v>7897</v>
      </c>
      <c r="C4" s="182">
        <v>4048</v>
      </c>
      <c r="D4" s="182">
        <v>4283</v>
      </c>
      <c r="E4" s="182">
        <v>714</v>
      </c>
      <c r="F4" s="182">
        <v>8909</v>
      </c>
      <c r="G4" s="182">
        <v>4376</v>
      </c>
      <c r="H4" s="182">
        <v>10219</v>
      </c>
      <c r="I4" s="182">
        <v>4962</v>
      </c>
      <c r="J4" s="182">
        <v>14422</v>
      </c>
      <c r="K4" s="182">
        <v>9291</v>
      </c>
      <c r="L4" s="182">
        <v>7931</v>
      </c>
      <c r="M4" s="182">
        <v>2219</v>
      </c>
      <c r="N4" s="45">
        <v>545</v>
      </c>
      <c r="O4" s="48"/>
      <c r="P4" s="45">
        <f t="shared" ref="P4:P11" si="0">SUM(B4:C4)</f>
        <v>11945</v>
      </c>
      <c r="Q4" s="45">
        <f t="shared" ref="Q4:Q10" si="1">SUM(D4:E4)</f>
        <v>4997</v>
      </c>
      <c r="R4" s="45">
        <f t="shared" ref="R4:R11" si="2">SUM(F4:I4)</f>
        <v>28466</v>
      </c>
      <c r="S4" s="45">
        <f t="shared" ref="S4:S11" si="3">SUM(J4:M4)</f>
        <v>33863</v>
      </c>
    </row>
    <row r="5" spans="1:21">
      <c r="A5" s="77">
        <v>2002</v>
      </c>
      <c r="B5" s="182">
        <v>7955</v>
      </c>
      <c r="C5" s="182">
        <v>4309</v>
      </c>
      <c r="D5" s="182">
        <v>4126</v>
      </c>
      <c r="E5" s="182">
        <v>669</v>
      </c>
      <c r="F5" s="182">
        <v>8932</v>
      </c>
      <c r="G5" s="182">
        <v>4412</v>
      </c>
      <c r="H5" s="182">
        <v>10128</v>
      </c>
      <c r="I5" s="182">
        <v>4967</v>
      </c>
      <c r="J5" s="182">
        <v>14954</v>
      </c>
      <c r="K5" s="182">
        <v>9427</v>
      </c>
      <c r="L5" s="182">
        <v>8554</v>
      </c>
      <c r="M5" s="182">
        <v>2336</v>
      </c>
      <c r="N5" s="45">
        <v>554</v>
      </c>
      <c r="O5" s="48"/>
      <c r="P5" s="45">
        <f t="shared" si="0"/>
        <v>12264</v>
      </c>
      <c r="Q5" s="45">
        <f t="shared" si="1"/>
        <v>4795</v>
      </c>
      <c r="R5" s="45">
        <f t="shared" si="2"/>
        <v>28439</v>
      </c>
      <c r="S5" s="45">
        <f t="shared" si="3"/>
        <v>35271</v>
      </c>
    </row>
    <row r="6" spans="1:21">
      <c r="A6" s="77">
        <v>2003</v>
      </c>
      <c r="B6" s="182">
        <v>8391</v>
      </c>
      <c r="C6" s="182">
        <v>4618</v>
      </c>
      <c r="D6" s="182">
        <v>4138</v>
      </c>
      <c r="E6" s="182">
        <v>613</v>
      </c>
      <c r="F6" s="182">
        <v>8982</v>
      </c>
      <c r="G6" s="182">
        <v>4448</v>
      </c>
      <c r="H6" s="182">
        <v>10082</v>
      </c>
      <c r="I6" s="182">
        <v>4966</v>
      </c>
      <c r="J6" s="182">
        <v>15724</v>
      </c>
      <c r="K6" s="182">
        <v>9680</v>
      </c>
      <c r="L6" s="182">
        <v>9384</v>
      </c>
      <c r="M6" s="182">
        <v>2588</v>
      </c>
      <c r="N6" s="45">
        <v>563</v>
      </c>
      <c r="O6" s="48"/>
      <c r="P6" s="45">
        <f t="shared" si="0"/>
        <v>13009</v>
      </c>
      <c r="Q6" s="45">
        <f t="shared" si="1"/>
        <v>4751</v>
      </c>
      <c r="R6" s="45">
        <f t="shared" si="2"/>
        <v>28478</v>
      </c>
      <c r="S6" s="45">
        <f t="shared" si="3"/>
        <v>37376</v>
      </c>
    </row>
    <row r="7" spans="1:21">
      <c r="A7" s="77">
        <v>2004</v>
      </c>
      <c r="B7" s="182">
        <v>9491</v>
      </c>
      <c r="C7" s="182">
        <v>4759</v>
      </c>
      <c r="D7" s="182">
        <v>4136</v>
      </c>
      <c r="E7" s="182">
        <v>586</v>
      </c>
      <c r="F7" s="182">
        <v>9720</v>
      </c>
      <c r="G7" s="182">
        <v>4513</v>
      </c>
      <c r="H7" s="182">
        <v>10061</v>
      </c>
      <c r="I7" s="182">
        <v>4978</v>
      </c>
      <c r="J7" s="182">
        <v>16792</v>
      </c>
      <c r="K7" s="182">
        <v>10139</v>
      </c>
      <c r="L7" s="182">
        <v>10298</v>
      </c>
      <c r="M7" s="182">
        <v>2940</v>
      </c>
      <c r="N7" s="45">
        <v>570</v>
      </c>
      <c r="O7" s="48"/>
      <c r="P7" s="45">
        <f t="shared" si="0"/>
        <v>14250</v>
      </c>
      <c r="Q7" s="45">
        <f t="shared" si="1"/>
        <v>4722</v>
      </c>
      <c r="R7" s="45">
        <f t="shared" si="2"/>
        <v>29272</v>
      </c>
      <c r="S7" s="45">
        <f t="shared" si="3"/>
        <v>40169</v>
      </c>
    </row>
    <row r="8" spans="1:21">
      <c r="A8" s="77">
        <v>2005</v>
      </c>
      <c r="B8" s="182">
        <v>12872</v>
      </c>
      <c r="C8" s="182">
        <v>5021</v>
      </c>
      <c r="D8" s="182">
        <v>4311</v>
      </c>
      <c r="E8" s="182">
        <v>569</v>
      </c>
      <c r="F8" s="182">
        <v>10686</v>
      </c>
      <c r="G8" s="182">
        <v>4687</v>
      </c>
      <c r="H8" s="182">
        <v>10209</v>
      </c>
      <c r="I8" s="182">
        <v>5002</v>
      </c>
      <c r="J8" s="182">
        <v>18131</v>
      </c>
      <c r="K8" s="182">
        <v>10714</v>
      </c>
      <c r="L8" s="182">
        <v>11501</v>
      </c>
      <c r="M8" s="182">
        <v>3558</v>
      </c>
      <c r="N8" s="45">
        <v>566</v>
      </c>
      <c r="O8" s="48"/>
      <c r="P8" s="45">
        <f t="shared" si="0"/>
        <v>17893</v>
      </c>
      <c r="Q8" s="45">
        <f t="shared" si="1"/>
        <v>4880</v>
      </c>
      <c r="R8" s="45">
        <f t="shared" si="2"/>
        <v>30584</v>
      </c>
      <c r="S8" s="45">
        <f t="shared" si="3"/>
        <v>43904</v>
      </c>
    </row>
    <row r="9" spans="1:21">
      <c r="A9" s="77">
        <v>2006</v>
      </c>
      <c r="B9" s="182">
        <v>15752</v>
      </c>
      <c r="C9" s="182">
        <v>5401</v>
      </c>
      <c r="D9" s="182">
        <v>4568</v>
      </c>
      <c r="E9" s="182">
        <v>576</v>
      </c>
      <c r="F9" s="182">
        <v>12259</v>
      </c>
      <c r="G9" s="182">
        <v>4996</v>
      </c>
      <c r="H9" s="182">
        <v>10427</v>
      </c>
      <c r="I9" s="182">
        <v>5126</v>
      </c>
      <c r="J9" s="182">
        <v>20008</v>
      </c>
      <c r="K9" s="182">
        <v>11366</v>
      </c>
      <c r="L9" s="182">
        <v>13038</v>
      </c>
      <c r="M9" s="182">
        <v>4341</v>
      </c>
      <c r="N9" s="45">
        <v>567</v>
      </c>
      <c r="O9" s="48"/>
      <c r="P9" s="45">
        <f t="shared" si="0"/>
        <v>21153</v>
      </c>
      <c r="Q9" s="45">
        <f t="shared" si="1"/>
        <v>5144</v>
      </c>
      <c r="R9" s="45">
        <f t="shared" si="2"/>
        <v>32808</v>
      </c>
      <c r="S9" s="45">
        <f t="shared" si="3"/>
        <v>48753</v>
      </c>
    </row>
    <row r="10" spans="1:21">
      <c r="A10" s="77">
        <v>2007</v>
      </c>
      <c r="B10" s="182">
        <v>18378</v>
      </c>
      <c r="C10" s="182">
        <v>5650</v>
      </c>
      <c r="D10" s="182">
        <v>4911</v>
      </c>
      <c r="E10" s="182">
        <v>589</v>
      </c>
      <c r="F10" s="182">
        <v>13927</v>
      </c>
      <c r="G10" s="182">
        <v>5470</v>
      </c>
      <c r="H10" s="182">
        <v>10719</v>
      </c>
      <c r="I10" s="182">
        <v>5186</v>
      </c>
      <c r="J10" s="182">
        <v>22222</v>
      </c>
      <c r="K10" s="182">
        <v>12119</v>
      </c>
      <c r="L10" s="182">
        <v>15007</v>
      </c>
      <c r="M10" s="182">
        <v>5322</v>
      </c>
      <c r="N10" s="45">
        <v>575</v>
      </c>
      <c r="O10" s="48"/>
      <c r="P10" s="45">
        <f t="shared" si="0"/>
        <v>24028</v>
      </c>
      <c r="Q10" s="45">
        <f t="shared" si="1"/>
        <v>5500</v>
      </c>
      <c r="R10" s="45">
        <f t="shared" si="2"/>
        <v>35302</v>
      </c>
      <c r="S10" s="45">
        <f t="shared" si="3"/>
        <v>54670</v>
      </c>
    </row>
    <row r="11" spans="1:21">
      <c r="A11" s="77">
        <v>2008</v>
      </c>
      <c r="B11" s="182">
        <v>22037</v>
      </c>
      <c r="C11" s="182">
        <v>6230</v>
      </c>
      <c r="D11" s="182">
        <v>5782</v>
      </c>
      <c r="E11" s="182">
        <v>577</v>
      </c>
      <c r="F11" s="182">
        <v>16101</v>
      </c>
      <c r="G11" s="182">
        <v>5944</v>
      </c>
      <c r="H11" s="182">
        <v>11015</v>
      </c>
      <c r="I11" s="182">
        <v>5263</v>
      </c>
      <c r="J11" s="182">
        <v>24166</v>
      </c>
      <c r="K11" s="182">
        <v>12963</v>
      </c>
      <c r="L11" s="182">
        <v>16802</v>
      </c>
      <c r="M11" s="182">
        <v>6422</v>
      </c>
      <c r="N11" s="45">
        <v>572</v>
      </c>
      <c r="O11" s="48"/>
      <c r="P11" s="45">
        <f t="shared" si="0"/>
        <v>28267</v>
      </c>
      <c r="Q11" s="45">
        <f>SUM(D11:E11)</f>
        <v>6359</v>
      </c>
      <c r="R11" s="45">
        <f t="shared" si="2"/>
        <v>38323</v>
      </c>
      <c r="S11" s="45">
        <f t="shared" si="3"/>
        <v>60353</v>
      </c>
    </row>
    <row r="12" spans="1:21">
      <c r="A12" s="77">
        <v>2009</v>
      </c>
      <c r="B12" s="182">
        <v>22412</v>
      </c>
      <c r="C12" s="182">
        <v>6428</v>
      </c>
      <c r="D12" s="182">
        <v>5940</v>
      </c>
      <c r="E12" s="182">
        <v>576</v>
      </c>
      <c r="F12" s="182">
        <v>16653</v>
      </c>
      <c r="G12" s="182">
        <v>6012</v>
      </c>
      <c r="H12" s="182">
        <v>11037</v>
      </c>
      <c r="I12" s="182">
        <v>5327</v>
      </c>
      <c r="J12" s="182">
        <v>25416</v>
      </c>
      <c r="K12" s="182">
        <v>13307</v>
      </c>
      <c r="L12" s="182">
        <v>18246</v>
      </c>
      <c r="M12" s="182">
        <v>6837</v>
      </c>
      <c r="N12" s="45">
        <v>582</v>
      </c>
      <c r="O12" s="48"/>
      <c r="P12" s="45">
        <f t="shared" ref="P12:P17" si="4">SUM(B12:C12)</f>
        <v>28840</v>
      </c>
      <c r="Q12" s="45">
        <f t="shared" ref="Q12:Q17" si="5">SUM(D12:E12)</f>
        <v>6516</v>
      </c>
      <c r="R12" s="45">
        <f t="shared" ref="R12:R17" si="6">SUM(F12:I12)</f>
        <v>39029</v>
      </c>
      <c r="S12" s="45">
        <f t="shared" ref="S12:S17" si="7">SUM(J12:M12)</f>
        <v>63806</v>
      </c>
    </row>
    <row r="13" spans="1:21">
      <c r="A13" s="77">
        <v>2010</v>
      </c>
      <c r="B13" s="182">
        <v>22040</v>
      </c>
      <c r="C13" s="182">
        <v>6474</v>
      </c>
      <c r="D13" s="182">
        <v>5932</v>
      </c>
      <c r="E13" s="182">
        <v>568</v>
      </c>
      <c r="F13" s="182">
        <v>16751</v>
      </c>
      <c r="G13" s="182">
        <v>5860</v>
      </c>
      <c r="H13" s="182">
        <v>10961</v>
      </c>
      <c r="I13" s="182">
        <v>5243</v>
      </c>
      <c r="J13" s="182">
        <v>26233</v>
      </c>
      <c r="K13" s="182">
        <v>13448</v>
      </c>
      <c r="L13" s="182">
        <v>19335</v>
      </c>
      <c r="M13" s="182">
        <v>7247</v>
      </c>
      <c r="N13" s="45">
        <v>594</v>
      </c>
      <c r="O13" s="48"/>
      <c r="P13" s="45">
        <f t="shared" si="4"/>
        <v>28514</v>
      </c>
      <c r="Q13" s="45">
        <f t="shared" si="5"/>
        <v>6500</v>
      </c>
      <c r="R13" s="45">
        <f t="shared" si="6"/>
        <v>38815</v>
      </c>
      <c r="S13" s="45">
        <f t="shared" si="7"/>
        <v>66263</v>
      </c>
    </row>
    <row r="14" spans="1:21">
      <c r="A14" s="77">
        <v>2011</v>
      </c>
      <c r="B14" s="182">
        <v>21354</v>
      </c>
      <c r="C14" s="182">
        <v>6421</v>
      </c>
      <c r="D14" s="182">
        <v>6128</v>
      </c>
      <c r="E14" s="182">
        <v>579</v>
      </c>
      <c r="F14" s="182">
        <v>16779</v>
      </c>
      <c r="G14" s="182">
        <v>5631</v>
      </c>
      <c r="H14" s="182">
        <v>10840</v>
      </c>
      <c r="I14" s="182">
        <v>5162</v>
      </c>
      <c r="J14" s="182">
        <v>26773</v>
      </c>
      <c r="K14" s="182">
        <v>13436</v>
      </c>
      <c r="L14" s="182">
        <v>20168</v>
      </c>
      <c r="M14" s="182">
        <v>7623</v>
      </c>
      <c r="N14" s="45">
        <v>605</v>
      </c>
      <c r="O14" s="48"/>
      <c r="P14" s="45">
        <f t="shared" si="4"/>
        <v>27775</v>
      </c>
      <c r="Q14" s="45">
        <f t="shared" si="5"/>
        <v>6707</v>
      </c>
      <c r="R14" s="45">
        <f t="shared" si="6"/>
        <v>38412</v>
      </c>
      <c r="S14" s="45">
        <f t="shared" si="7"/>
        <v>68000</v>
      </c>
    </row>
    <row r="15" spans="1:21">
      <c r="A15" s="77">
        <v>2012</v>
      </c>
      <c r="B15" s="182">
        <v>21279</v>
      </c>
      <c r="C15" s="182">
        <v>6318</v>
      </c>
      <c r="D15" s="182">
        <v>6403</v>
      </c>
      <c r="E15" s="182">
        <v>621</v>
      </c>
      <c r="F15" s="182">
        <v>16965</v>
      </c>
      <c r="G15" s="182">
        <v>5539</v>
      </c>
      <c r="H15" s="182">
        <v>10954</v>
      </c>
      <c r="I15" s="182">
        <v>5144</v>
      </c>
      <c r="J15" s="182">
        <v>27769</v>
      </c>
      <c r="K15" s="182">
        <v>13565</v>
      </c>
      <c r="L15" s="182">
        <v>21067</v>
      </c>
      <c r="M15" s="182">
        <v>8143</v>
      </c>
      <c r="N15" s="45">
        <v>614</v>
      </c>
      <c r="O15" s="48"/>
      <c r="P15" s="45">
        <f t="shared" si="4"/>
        <v>27597</v>
      </c>
      <c r="Q15" s="45">
        <f t="shared" si="5"/>
        <v>7024</v>
      </c>
      <c r="R15" s="45">
        <f t="shared" si="6"/>
        <v>38602</v>
      </c>
      <c r="S15" s="45">
        <f t="shared" si="7"/>
        <v>70544</v>
      </c>
    </row>
    <row r="16" spans="1:21">
      <c r="A16" s="77">
        <v>2013</v>
      </c>
      <c r="B16" s="182">
        <v>21560</v>
      </c>
      <c r="C16" s="182">
        <v>6420</v>
      </c>
      <c r="D16" s="182">
        <v>6709</v>
      </c>
      <c r="E16" s="182">
        <v>635</v>
      </c>
      <c r="F16" s="182">
        <v>17105</v>
      </c>
      <c r="G16" s="182">
        <v>5383</v>
      </c>
      <c r="H16" s="182">
        <v>11383</v>
      </c>
      <c r="I16" s="182">
        <v>5225</v>
      </c>
      <c r="J16" s="182">
        <v>28904</v>
      </c>
      <c r="K16" s="182">
        <v>13816</v>
      </c>
      <c r="L16" s="182">
        <v>22051</v>
      </c>
      <c r="M16" s="182">
        <v>8740</v>
      </c>
      <c r="N16" s="45">
        <v>622</v>
      </c>
      <c r="O16" s="48"/>
      <c r="P16" s="45">
        <f t="shared" si="4"/>
        <v>27980</v>
      </c>
      <c r="Q16" s="45">
        <f t="shared" si="5"/>
        <v>7344</v>
      </c>
      <c r="R16" s="45">
        <f t="shared" si="6"/>
        <v>39096</v>
      </c>
      <c r="S16" s="45">
        <f t="shared" si="7"/>
        <v>73511</v>
      </c>
    </row>
    <row r="17" spans="1:19">
      <c r="A17" s="77">
        <v>2014</v>
      </c>
      <c r="B17" s="182">
        <v>21891</v>
      </c>
      <c r="C17" s="182">
        <v>6630</v>
      </c>
      <c r="D17" s="182">
        <v>6920</v>
      </c>
      <c r="E17" s="182">
        <v>650</v>
      </c>
      <c r="F17" s="182">
        <v>17179</v>
      </c>
      <c r="G17" s="182">
        <v>5300</v>
      </c>
      <c r="H17" s="182">
        <v>12069</v>
      </c>
      <c r="I17" s="182">
        <v>5336</v>
      </c>
      <c r="J17" s="182">
        <v>30381</v>
      </c>
      <c r="K17" s="182">
        <v>14223</v>
      </c>
      <c r="L17" s="182">
        <v>23216</v>
      </c>
      <c r="M17" s="182">
        <v>9493</v>
      </c>
      <c r="N17" s="45">
        <v>630</v>
      </c>
      <c r="O17" s="48"/>
      <c r="P17" s="45">
        <f t="shared" si="4"/>
        <v>28521</v>
      </c>
      <c r="Q17" s="45">
        <f t="shared" si="5"/>
        <v>7570</v>
      </c>
      <c r="R17" s="45">
        <f t="shared" si="6"/>
        <v>39884</v>
      </c>
      <c r="S17" s="45">
        <f t="shared" si="7"/>
        <v>77313</v>
      </c>
    </row>
    <row r="18" spans="1:19">
      <c r="A18" s="77">
        <v>2015</v>
      </c>
      <c r="B18" s="182">
        <v>21816</v>
      </c>
      <c r="C18" s="182">
        <v>6623</v>
      </c>
      <c r="D18" s="182">
        <v>7496</v>
      </c>
      <c r="E18" s="182">
        <v>649</v>
      </c>
      <c r="F18" s="182">
        <v>17290</v>
      </c>
      <c r="G18" s="182">
        <v>5182</v>
      </c>
      <c r="H18" s="182">
        <v>13011</v>
      </c>
      <c r="I18" s="182">
        <v>5513</v>
      </c>
      <c r="J18" s="182">
        <v>32037</v>
      </c>
      <c r="K18" s="182">
        <v>14686</v>
      </c>
      <c r="L18" s="182">
        <v>24468</v>
      </c>
      <c r="M18" s="182">
        <v>10495</v>
      </c>
      <c r="N18" s="45">
        <v>640</v>
      </c>
      <c r="O18" s="48"/>
      <c r="P18" s="45">
        <f t="shared" ref="P18:P26" si="8">SUM(B18:C18)</f>
        <v>28439</v>
      </c>
      <c r="Q18" s="45">
        <f t="shared" ref="Q18:Q26" si="9">SUM(D18:E18)</f>
        <v>8145</v>
      </c>
      <c r="R18" s="45">
        <f t="shared" ref="R18:R26" si="10">SUM(F18:I18)</f>
        <v>40996</v>
      </c>
      <c r="S18" s="45">
        <f t="shared" ref="S18:S26" si="11">SUM(J18:M18)</f>
        <v>81686</v>
      </c>
    </row>
    <row r="19" spans="1:19">
      <c r="A19" s="77">
        <v>2016</v>
      </c>
      <c r="B19" s="182">
        <v>21778</v>
      </c>
      <c r="C19" s="182">
        <v>6667</v>
      </c>
      <c r="D19" s="182">
        <v>7718</v>
      </c>
      <c r="E19" s="182">
        <v>660</v>
      </c>
      <c r="F19" s="182">
        <v>17346</v>
      </c>
      <c r="G19" s="182">
        <v>5095</v>
      </c>
      <c r="H19" s="182">
        <v>14149</v>
      </c>
      <c r="I19" s="182">
        <v>5667</v>
      </c>
      <c r="J19" s="182">
        <v>33575</v>
      </c>
      <c r="K19" s="182">
        <v>15097</v>
      </c>
      <c r="L19" s="182">
        <v>25768</v>
      </c>
      <c r="M19" s="182">
        <v>11349</v>
      </c>
      <c r="N19" s="45">
        <v>649</v>
      </c>
      <c r="O19" s="48"/>
      <c r="P19" s="45">
        <f t="shared" si="8"/>
        <v>28445</v>
      </c>
      <c r="Q19" s="45">
        <f t="shared" si="9"/>
        <v>8378</v>
      </c>
      <c r="R19" s="45">
        <f t="shared" si="10"/>
        <v>42257</v>
      </c>
      <c r="S19" s="45">
        <f t="shared" si="11"/>
        <v>85789</v>
      </c>
    </row>
    <row r="20" spans="1:19">
      <c r="A20" s="77">
        <v>2017</v>
      </c>
      <c r="B20" s="182">
        <v>21686</v>
      </c>
      <c r="C20" s="182">
        <v>6780</v>
      </c>
      <c r="D20" s="182">
        <v>7874</v>
      </c>
      <c r="E20" s="182">
        <v>656</v>
      </c>
      <c r="F20" s="182">
        <v>17504</v>
      </c>
      <c r="G20" s="182">
        <v>5047</v>
      </c>
      <c r="H20" s="182">
        <v>15423</v>
      </c>
      <c r="I20" s="182">
        <v>5797</v>
      </c>
      <c r="J20" s="182">
        <v>35005</v>
      </c>
      <c r="K20" s="182">
        <v>15568</v>
      </c>
      <c r="L20" s="182">
        <v>27134</v>
      </c>
      <c r="M20" s="182">
        <v>12482</v>
      </c>
      <c r="N20" s="45">
        <v>659</v>
      </c>
      <c r="O20" s="48"/>
      <c r="P20" s="45">
        <f t="shared" si="8"/>
        <v>28466</v>
      </c>
      <c r="Q20" s="45">
        <f t="shared" si="9"/>
        <v>8530</v>
      </c>
      <c r="R20" s="45">
        <f t="shared" si="10"/>
        <v>43771</v>
      </c>
      <c r="S20" s="45">
        <f t="shared" si="11"/>
        <v>90189</v>
      </c>
    </row>
    <row r="21" spans="1:19">
      <c r="A21" s="77">
        <v>2018</v>
      </c>
      <c r="B21" s="182">
        <v>21551</v>
      </c>
      <c r="C21" s="182">
        <v>6935</v>
      </c>
      <c r="D21" s="182">
        <v>7820</v>
      </c>
      <c r="E21" s="182">
        <v>644</v>
      </c>
      <c r="F21" s="182">
        <v>17755</v>
      </c>
      <c r="G21" s="182">
        <v>5069</v>
      </c>
      <c r="H21" s="182">
        <v>16736</v>
      </c>
      <c r="I21" s="182">
        <v>5924</v>
      </c>
      <c r="J21" s="182">
        <v>36269</v>
      </c>
      <c r="K21" s="182">
        <v>16020</v>
      </c>
      <c r="L21" s="182">
        <v>28467</v>
      </c>
      <c r="M21" s="182">
        <v>13566</v>
      </c>
      <c r="N21" s="45">
        <v>668</v>
      </c>
      <c r="O21" s="48"/>
      <c r="P21" s="45">
        <f t="shared" si="8"/>
        <v>28486</v>
      </c>
      <c r="Q21" s="45">
        <f t="shared" si="9"/>
        <v>8464</v>
      </c>
      <c r="R21" s="45">
        <f t="shared" si="10"/>
        <v>45484</v>
      </c>
      <c r="S21" s="45">
        <f t="shared" si="11"/>
        <v>94322</v>
      </c>
    </row>
    <row r="22" spans="1:19">
      <c r="A22" s="77">
        <v>2019</v>
      </c>
      <c r="B22" s="182">
        <v>21235</v>
      </c>
      <c r="C22" s="182">
        <v>6994</v>
      </c>
      <c r="D22" s="182">
        <v>7800</v>
      </c>
      <c r="E22" s="182">
        <v>638</v>
      </c>
      <c r="F22" s="182">
        <v>18014</v>
      </c>
      <c r="G22" s="182">
        <v>4923</v>
      </c>
      <c r="H22" s="182">
        <v>18042</v>
      </c>
      <c r="I22" s="182">
        <v>6047</v>
      </c>
      <c r="J22" s="182">
        <v>37849</v>
      </c>
      <c r="K22" s="182">
        <v>16490</v>
      </c>
      <c r="L22" s="182">
        <v>29603</v>
      </c>
      <c r="M22" s="182">
        <v>14634</v>
      </c>
      <c r="N22" s="45">
        <v>677</v>
      </c>
      <c r="O22" s="48"/>
      <c r="P22" s="45">
        <f t="shared" si="8"/>
        <v>28229</v>
      </c>
      <c r="Q22" s="45">
        <f t="shared" si="9"/>
        <v>8438</v>
      </c>
      <c r="R22" s="45">
        <f t="shared" si="10"/>
        <v>47026</v>
      </c>
      <c r="S22" s="45">
        <f t="shared" si="11"/>
        <v>98576</v>
      </c>
    </row>
    <row r="23" spans="1:19">
      <c r="A23" s="77">
        <v>2020</v>
      </c>
      <c r="B23" s="182">
        <v>20732</v>
      </c>
      <c r="C23" s="182">
        <v>7047</v>
      </c>
      <c r="D23" s="182">
        <v>7804</v>
      </c>
      <c r="E23" s="182">
        <v>638</v>
      </c>
      <c r="F23" s="182">
        <v>18312</v>
      </c>
      <c r="G23" s="182">
        <v>4828</v>
      </c>
      <c r="H23" s="182">
        <v>19506</v>
      </c>
      <c r="I23" s="182">
        <v>6109</v>
      </c>
      <c r="J23" s="182">
        <v>39517</v>
      </c>
      <c r="K23" s="182">
        <v>17008</v>
      </c>
      <c r="L23" s="182">
        <v>30947</v>
      </c>
      <c r="M23" s="182">
        <v>15482</v>
      </c>
      <c r="N23" s="45">
        <v>686</v>
      </c>
      <c r="O23" s="48"/>
      <c r="P23" s="45">
        <f t="shared" si="8"/>
        <v>27779</v>
      </c>
      <c r="Q23" s="45">
        <f t="shared" si="9"/>
        <v>8442</v>
      </c>
      <c r="R23" s="45">
        <f t="shared" si="10"/>
        <v>48755</v>
      </c>
      <c r="S23" s="45">
        <f t="shared" si="11"/>
        <v>102954</v>
      </c>
    </row>
    <row r="24" spans="1:19">
      <c r="A24" s="77">
        <v>2021</v>
      </c>
      <c r="B24" s="182">
        <v>20019</v>
      </c>
      <c r="C24" s="182">
        <v>7081</v>
      </c>
      <c r="D24" s="182">
        <v>7910</v>
      </c>
      <c r="E24" s="182">
        <v>640</v>
      </c>
      <c r="F24" s="182">
        <v>18599</v>
      </c>
      <c r="G24" s="182">
        <v>4769</v>
      </c>
      <c r="H24" s="182">
        <v>21451</v>
      </c>
      <c r="I24" s="182">
        <v>6121</v>
      </c>
      <c r="J24" s="182">
        <v>41578</v>
      </c>
      <c r="K24" s="182">
        <v>17154</v>
      </c>
      <c r="L24" s="182">
        <v>32406</v>
      </c>
      <c r="M24" s="182">
        <v>16252</v>
      </c>
      <c r="N24" s="45">
        <v>694</v>
      </c>
      <c r="O24" s="48"/>
      <c r="P24" s="45">
        <f t="shared" si="8"/>
        <v>27100</v>
      </c>
      <c r="Q24" s="45">
        <f t="shared" si="9"/>
        <v>8550</v>
      </c>
      <c r="R24" s="45">
        <f t="shared" si="10"/>
        <v>50940</v>
      </c>
      <c r="S24" s="45">
        <f t="shared" si="11"/>
        <v>107390</v>
      </c>
    </row>
    <row r="25" spans="1:19">
      <c r="A25" s="77">
        <v>2022</v>
      </c>
      <c r="B25" s="182">
        <v>19331</v>
      </c>
      <c r="C25" s="182">
        <v>7047</v>
      </c>
      <c r="D25" s="182">
        <v>7895</v>
      </c>
      <c r="E25" s="182">
        <v>636</v>
      </c>
      <c r="F25" s="182">
        <v>18139</v>
      </c>
      <c r="G25" s="182">
        <v>4633</v>
      </c>
      <c r="H25" s="182">
        <v>23160</v>
      </c>
      <c r="I25" s="182">
        <v>6075</v>
      </c>
      <c r="J25" s="182">
        <v>43457</v>
      </c>
      <c r="K25" s="182">
        <v>17274</v>
      </c>
      <c r="L25" s="182">
        <v>33561</v>
      </c>
      <c r="M25" s="182">
        <v>16649</v>
      </c>
      <c r="N25" s="45">
        <v>702</v>
      </c>
      <c r="O25" s="48"/>
      <c r="P25" s="45">
        <f t="shared" si="8"/>
        <v>26378</v>
      </c>
      <c r="Q25" s="45">
        <f t="shared" si="9"/>
        <v>8531</v>
      </c>
      <c r="R25" s="45">
        <f t="shared" si="10"/>
        <v>52007</v>
      </c>
      <c r="S25" s="45">
        <f t="shared" si="11"/>
        <v>110941</v>
      </c>
    </row>
    <row r="26" spans="1:19">
      <c r="A26" s="77">
        <v>2023</v>
      </c>
      <c r="B26" s="182">
        <v>18706</v>
      </c>
      <c r="C26" s="182">
        <v>7192</v>
      </c>
      <c r="D26" s="182">
        <v>8008</v>
      </c>
      <c r="E26" s="182">
        <v>629</v>
      </c>
      <c r="F26" s="182">
        <v>17840</v>
      </c>
      <c r="G26" s="182">
        <v>4516</v>
      </c>
      <c r="H26" s="182">
        <v>24286</v>
      </c>
      <c r="I26" s="182">
        <v>6070</v>
      </c>
      <c r="J26" s="182">
        <v>45262</v>
      </c>
      <c r="K26" s="182">
        <v>17394</v>
      </c>
      <c r="L26" s="182">
        <v>34655</v>
      </c>
      <c r="M26" s="182">
        <v>16937</v>
      </c>
      <c r="N26" s="45">
        <v>708</v>
      </c>
      <c r="O26" s="48"/>
      <c r="P26" s="45">
        <f t="shared" si="8"/>
        <v>25898</v>
      </c>
      <c r="Q26" s="45">
        <f t="shared" si="9"/>
        <v>8637</v>
      </c>
      <c r="R26" s="45">
        <f t="shared" si="10"/>
        <v>52712</v>
      </c>
      <c r="S26" s="45">
        <f t="shared" si="11"/>
        <v>114248</v>
      </c>
    </row>
    <row r="27" spans="1:19">
      <c r="A27" s="77">
        <v>2024</v>
      </c>
      <c r="B27" s="182">
        <v>18497</v>
      </c>
      <c r="C27" s="182">
        <v>7555</v>
      </c>
      <c r="D27" s="182">
        <v>8130</v>
      </c>
      <c r="E27" s="182">
        <v>631</v>
      </c>
      <c r="F27" s="182">
        <v>17865</v>
      </c>
      <c r="G27" s="182">
        <v>4485</v>
      </c>
      <c r="H27" s="182">
        <v>26202</v>
      </c>
      <c r="I27" s="182">
        <v>6133</v>
      </c>
      <c r="J27" s="182">
        <v>46607</v>
      </c>
      <c r="K27" s="182">
        <v>17545</v>
      </c>
      <c r="L27" s="182">
        <v>35525</v>
      </c>
      <c r="M27" s="182">
        <v>17287</v>
      </c>
      <c r="N27" s="45">
        <v>710</v>
      </c>
      <c r="O27" s="48"/>
      <c r="P27" s="45">
        <f t="shared" ref="P27" si="12">SUM(B27:C27)</f>
        <v>26052</v>
      </c>
      <c r="Q27" s="45">
        <f t="shared" ref="Q27" si="13">SUM(D27:E27)</f>
        <v>8761</v>
      </c>
      <c r="R27" s="45">
        <f t="shared" ref="R27" si="14">SUM(F27:I27)</f>
        <v>54685</v>
      </c>
      <c r="S27" s="45">
        <f t="shared" ref="S27" si="15">SUM(J27:M27)</f>
        <v>116964</v>
      </c>
    </row>
  </sheetData>
  <mergeCells count="1">
    <mergeCell ref="K1:L1"/>
  </mergeCells>
  <phoneticPr fontId="6" type="noConversion"/>
  <hyperlinks>
    <hyperlink ref="K1:L1" location="Contents!A1" display="Back to Contents" xr:uid="{00000000-0004-0000-1100-000000000000}"/>
  </hyperlinks>
  <pageMargins left="0.75" right="0.75" top="1" bottom="1" header="0.5" footer="0.5"/>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pageSetUpPr fitToPage="1"/>
  </sheetPr>
  <dimension ref="A1:P509"/>
  <sheetViews>
    <sheetView topLeftCell="B1" zoomScale="90" zoomScaleNormal="90" workbookViewId="0">
      <pane ySplit="2" topLeftCell="A3" activePane="bottomLeft" state="frozen"/>
      <selection pane="bottomLeft" activeCell="B1" sqref="B1"/>
    </sheetView>
  </sheetViews>
  <sheetFormatPr baseColWidth="10" defaultColWidth="8.83203125" defaultRowHeight="13"/>
  <cols>
    <col min="1" max="1" width="8.83203125" hidden="1" customWidth="1"/>
    <col min="2" max="2" width="8.83203125" style="104"/>
    <col min="3" max="3" width="9" bestFit="1" customWidth="1"/>
    <col min="4" max="8" width="9" style="1" bestFit="1" customWidth="1"/>
    <col min="9" max="9" width="9.33203125" style="1" bestFit="1" customWidth="1"/>
    <col min="10" max="11" width="9" style="1" bestFit="1" customWidth="1"/>
    <col min="12" max="14" width="8.83203125" style="1"/>
    <col min="22" max="22" width="8.5" customWidth="1"/>
  </cols>
  <sheetData>
    <row r="1" spans="1:16" ht="23.5" customHeight="1">
      <c r="C1" s="104"/>
      <c r="D1" s="103" t="s">
        <v>351</v>
      </c>
      <c r="E1" s="31"/>
      <c r="F1" s="31"/>
      <c r="G1" s="194"/>
      <c r="H1" s="194"/>
      <c r="I1" s="194"/>
      <c r="J1" s="194"/>
      <c r="K1" s="194"/>
      <c r="L1" s="218" t="s">
        <v>77</v>
      </c>
      <c r="M1" s="218"/>
      <c r="N1" s="194"/>
    </row>
    <row r="2" spans="1:16" ht="24">
      <c r="B2" s="58" t="s">
        <v>352</v>
      </c>
      <c r="C2" s="58" t="s">
        <v>290</v>
      </c>
      <c r="D2" s="58" t="s">
        <v>353</v>
      </c>
      <c r="E2" s="58" t="s">
        <v>354</v>
      </c>
      <c r="F2" s="58" t="s">
        <v>355</v>
      </c>
      <c r="G2" s="58" t="s">
        <v>356</v>
      </c>
      <c r="H2" s="58" t="s">
        <v>357</v>
      </c>
      <c r="I2" s="58" t="s">
        <v>358</v>
      </c>
      <c r="J2" s="58" t="s">
        <v>359</v>
      </c>
      <c r="K2" s="58" t="s">
        <v>360</v>
      </c>
      <c r="L2" s="58" t="s">
        <v>361</v>
      </c>
      <c r="M2" s="58" t="s">
        <v>362</v>
      </c>
      <c r="N2" s="58" t="s">
        <v>363</v>
      </c>
      <c r="O2" s="36"/>
    </row>
    <row r="3" spans="1:16">
      <c r="A3">
        <f>IF(B3=B2, A2, A2+1)</f>
        <v>1</v>
      </c>
      <c r="B3" s="42" t="s">
        <v>364</v>
      </c>
      <c r="C3" s="42">
        <v>2001</v>
      </c>
      <c r="D3" s="182">
        <v>0</v>
      </c>
      <c r="E3" s="182">
        <v>4</v>
      </c>
      <c r="F3" s="182">
        <v>164</v>
      </c>
      <c r="G3" s="182">
        <v>178</v>
      </c>
      <c r="H3" s="182">
        <v>-21</v>
      </c>
      <c r="I3" s="182">
        <v>0</v>
      </c>
      <c r="J3" s="182">
        <v>-37</v>
      </c>
      <c r="K3" s="182">
        <v>-12</v>
      </c>
      <c r="L3" s="45">
        <f>SUM(D3:G3)</f>
        <v>346</v>
      </c>
      <c r="M3" s="45">
        <f>-SUM(H3:K3)</f>
        <v>70</v>
      </c>
      <c r="N3" s="45">
        <f t="shared" ref="N3:N36" si="0">SUM(D3:K3)</f>
        <v>276</v>
      </c>
      <c r="O3" s="42"/>
    </row>
    <row r="4" spans="1:16">
      <c r="A4">
        <f t="shared" ref="A4:A76" si="1">IF(B4=B3, A3, A3+1)</f>
        <v>1</v>
      </c>
      <c r="B4" s="42" t="s">
        <v>364</v>
      </c>
      <c r="C4" s="42">
        <v>2002</v>
      </c>
      <c r="D4" s="182">
        <v>3</v>
      </c>
      <c r="E4" s="182">
        <v>0</v>
      </c>
      <c r="F4" s="182">
        <v>152</v>
      </c>
      <c r="G4" s="182">
        <v>320</v>
      </c>
      <c r="H4" s="182">
        <v>-21</v>
      </c>
      <c r="I4" s="182">
        <v>0</v>
      </c>
      <c r="J4" s="182">
        <v>-54</v>
      </c>
      <c r="K4" s="182">
        <v>-18</v>
      </c>
      <c r="L4" s="45">
        <f t="shared" ref="L4:L71" si="2">SUM(D4:G4)</f>
        <v>475</v>
      </c>
      <c r="M4" s="45">
        <f t="shared" ref="M4:M71" si="3">-SUM(H4:K4)</f>
        <v>93</v>
      </c>
      <c r="N4" s="45">
        <f t="shared" si="0"/>
        <v>382</v>
      </c>
      <c r="O4" s="42"/>
    </row>
    <row r="5" spans="1:16">
      <c r="A5">
        <f t="shared" si="1"/>
        <v>1</v>
      </c>
      <c r="B5" s="42" t="s">
        <v>364</v>
      </c>
      <c r="C5" s="42">
        <v>2003</v>
      </c>
      <c r="D5" s="182">
        <v>0</v>
      </c>
      <c r="E5" s="182">
        <v>2</v>
      </c>
      <c r="F5" s="182">
        <v>214</v>
      </c>
      <c r="G5" s="182">
        <v>250</v>
      </c>
      <c r="H5" s="182">
        <v>-23</v>
      </c>
      <c r="I5" s="182">
        <v>-1</v>
      </c>
      <c r="J5" s="182">
        <v>-62</v>
      </c>
      <c r="K5" s="182">
        <v>-20</v>
      </c>
      <c r="L5" s="45">
        <f t="shared" si="2"/>
        <v>466</v>
      </c>
      <c r="M5" s="45">
        <f t="shared" si="3"/>
        <v>106</v>
      </c>
      <c r="N5" s="45">
        <f t="shared" si="0"/>
        <v>360</v>
      </c>
      <c r="O5" s="42"/>
    </row>
    <row r="6" spans="1:16">
      <c r="A6">
        <f t="shared" si="1"/>
        <v>1</v>
      </c>
      <c r="B6" s="42" t="s">
        <v>364</v>
      </c>
      <c r="C6" s="42">
        <v>2004</v>
      </c>
      <c r="D6" s="182">
        <v>0</v>
      </c>
      <c r="E6" s="182">
        <v>2</v>
      </c>
      <c r="F6" s="182">
        <v>275</v>
      </c>
      <c r="G6" s="182">
        <v>247</v>
      </c>
      <c r="H6" s="182">
        <v>-15</v>
      </c>
      <c r="I6" s="182">
        <v>0</v>
      </c>
      <c r="J6" s="182">
        <v>-52</v>
      </c>
      <c r="K6" s="182">
        <v>-38</v>
      </c>
      <c r="L6" s="45">
        <f t="shared" si="2"/>
        <v>524</v>
      </c>
      <c r="M6" s="45">
        <f t="shared" si="3"/>
        <v>105</v>
      </c>
      <c r="N6" s="45">
        <f t="shared" si="0"/>
        <v>419</v>
      </c>
      <c r="O6" s="42"/>
    </row>
    <row r="7" spans="1:16">
      <c r="A7">
        <f t="shared" si="1"/>
        <v>1</v>
      </c>
      <c r="B7" s="42" t="s">
        <v>364</v>
      </c>
      <c r="C7" s="42">
        <v>2005</v>
      </c>
      <c r="D7" s="182">
        <v>0</v>
      </c>
      <c r="E7" s="182">
        <v>5</v>
      </c>
      <c r="F7" s="182">
        <v>206</v>
      </c>
      <c r="G7" s="182">
        <v>224</v>
      </c>
      <c r="H7" s="182">
        <v>-15</v>
      </c>
      <c r="I7" s="182">
        <v>0</v>
      </c>
      <c r="J7" s="182">
        <v>-55</v>
      </c>
      <c r="K7" s="182">
        <v>-39</v>
      </c>
      <c r="L7" s="45">
        <f t="shared" si="2"/>
        <v>435</v>
      </c>
      <c r="M7" s="45">
        <f t="shared" si="3"/>
        <v>109</v>
      </c>
      <c r="N7" s="45">
        <f t="shared" si="0"/>
        <v>326</v>
      </c>
      <c r="O7" s="42"/>
      <c r="P7" s="37"/>
    </row>
    <row r="8" spans="1:16">
      <c r="A8">
        <f t="shared" si="1"/>
        <v>1</v>
      </c>
      <c r="B8" s="42" t="s">
        <v>364</v>
      </c>
      <c r="C8" s="42">
        <v>2006</v>
      </c>
      <c r="D8" s="182">
        <v>2</v>
      </c>
      <c r="E8" s="182">
        <v>7</v>
      </c>
      <c r="F8" s="182">
        <v>135</v>
      </c>
      <c r="G8" s="182">
        <v>208</v>
      </c>
      <c r="H8" s="182">
        <v>-23</v>
      </c>
      <c r="I8" s="182">
        <v>0</v>
      </c>
      <c r="J8" s="182">
        <v>-54</v>
      </c>
      <c r="K8" s="182">
        <v>-37</v>
      </c>
      <c r="L8" s="45">
        <f t="shared" si="2"/>
        <v>352</v>
      </c>
      <c r="M8" s="45">
        <f t="shared" si="3"/>
        <v>114</v>
      </c>
      <c r="N8" s="45">
        <f t="shared" si="0"/>
        <v>238</v>
      </c>
      <c r="O8" s="42"/>
    </row>
    <row r="9" spans="1:16">
      <c r="A9">
        <f t="shared" si="1"/>
        <v>1</v>
      </c>
      <c r="B9" s="42" t="s">
        <v>364</v>
      </c>
      <c r="C9" s="42">
        <v>2007</v>
      </c>
      <c r="D9" s="182">
        <v>2</v>
      </c>
      <c r="E9" s="182">
        <v>5</v>
      </c>
      <c r="F9" s="182">
        <v>187</v>
      </c>
      <c r="G9" s="182">
        <v>376</v>
      </c>
      <c r="H9" s="182">
        <v>-21</v>
      </c>
      <c r="I9" s="182">
        <v>-1</v>
      </c>
      <c r="J9" s="182">
        <v>-61</v>
      </c>
      <c r="K9" s="182">
        <v>-58</v>
      </c>
      <c r="L9" s="45">
        <f t="shared" si="2"/>
        <v>570</v>
      </c>
      <c r="M9" s="45">
        <f t="shared" si="3"/>
        <v>141</v>
      </c>
      <c r="N9" s="45">
        <f t="shared" si="0"/>
        <v>429</v>
      </c>
      <c r="O9" s="42"/>
    </row>
    <row r="10" spans="1:16">
      <c r="A10">
        <f t="shared" si="1"/>
        <v>1</v>
      </c>
      <c r="B10" s="42" t="s">
        <v>364</v>
      </c>
      <c r="C10" s="42">
        <v>2008</v>
      </c>
      <c r="D10" s="182">
        <v>0</v>
      </c>
      <c r="E10" s="182">
        <v>5</v>
      </c>
      <c r="F10" s="182">
        <v>268</v>
      </c>
      <c r="G10" s="182">
        <v>386</v>
      </c>
      <c r="H10" s="182">
        <v>-15</v>
      </c>
      <c r="I10" s="182">
        <v>0</v>
      </c>
      <c r="J10" s="182">
        <v>-68</v>
      </c>
      <c r="K10" s="182">
        <v>-40</v>
      </c>
      <c r="L10" s="45">
        <f t="shared" si="2"/>
        <v>659</v>
      </c>
      <c r="M10" s="45">
        <f t="shared" si="3"/>
        <v>123</v>
      </c>
      <c r="N10" s="45">
        <f t="shared" si="0"/>
        <v>536</v>
      </c>
      <c r="O10" s="42"/>
    </row>
    <row r="11" spans="1:16">
      <c r="A11">
        <f t="shared" si="1"/>
        <v>1</v>
      </c>
      <c r="B11" s="42" t="s">
        <v>364</v>
      </c>
      <c r="C11" s="42">
        <v>2009</v>
      </c>
      <c r="D11" s="182">
        <v>0</v>
      </c>
      <c r="E11" s="182">
        <v>0</v>
      </c>
      <c r="F11" s="182">
        <v>389</v>
      </c>
      <c r="G11" s="182">
        <v>46</v>
      </c>
      <c r="H11" s="182">
        <v>-9</v>
      </c>
      <c r="I11" s="182">
        <v>-3</v>
      </c>
      <c r="J11" s="182">
        <v>-81</v>
      </c>
      <c r="K11" s="182">
        <v>-43</v>
      </c>
      <c r="L11" s="45">
        <f t="shared" si="2"/>
        <v>435</v>
      </c>
      <c r="M11" s="45">
        <f t="shared" si="3"/>
        <v>136</v>
      </c>
      <c r="N11" s="45">
        <f t="shared" si="0"/>
        <v>299</v>
      </c>
      <c r="O11" s="42"/>
    </row>
    <row r="12" spans="1:16">
      <c r="A12">
        <f t="shared" si="1"/>
        <v>1</v>
      </c>
      <c r="B12" s="42" t="s">
        <v>364</v>
      </c>
      <c r="C12" s="42">
        <v>2010</v>
      </c>
      <c r="D12" s="182">
        <v>0</v>
      </c>
      <c r="E12" s="182">
        <v>1</v>
      </c>
      <c r="F12" s="182">
        <v>239</v>
      </c>
      <c r="G12" s="182">
        <v>43</v>
      </c>
      <c r="H12" s="182">
        <v>-21</v>
      </c>
      <c r="I12" s="182">
        <v>0</v>
      </c>
      <c r="J12" s="182">
        <v>-85</v>
      </c>
      <c r="K12" s="182">
        <v>-61</v>
      </c>
      <c r="L12" s="45">
        <f t="shared" si="2"/>
        <v>283</v>
      </c>
      <c r="M12" s="45">
        <f t="shared" si="3"/>
        <v>167</v>
      </c>
      <c r="N12" s="45">
        <f t="shared" si="0"/>
        <v>116</v>
      </c>
      <c r="O12" s="42"/>
    </row>
    <row r="13" spans="1:16">
      <c r="A13">
        <f t="shared" si="1"/>
        <v>1</v>
      </c>
      <c r="B13" s="42" t="s">
        <v>364</v>
      </c>
      <c r="C13" s="42">
        <v>2011</v>
      </c>
      <c r="D13" s="182">
        <v>0</v>
      </c>
      <c r="E13" s="182">
        <v>2</v>
      </c>
      <c r="F13" s="182">
        <v>308</v>
      </c>
      <c r="G13" s="182">
        <v>22</v>
      </c>
      <c r="H13" s="182">
        <v>-24</v>
      </c>
      <c r="I13" s="182">
        <v>-1</v>
      </c>
      <c r="J13" s="182">
        <v>-130</v>
      </c>
      <c r="K13" s="182">
        <v>-76</v>
      </c>
      <c r="L13" s="45">
        <f t="shared" si="2"/>
        <v>332</v>
      </c>
      <c r="M13" s="45">
        <f t="shared" si="3"/>
        <v>231</v>
      </c>
      <c r="N13" s="45">
        <f t="shared" si="0"/>
        <v>101</v>
      </c>
      <c r="O13" s="42"/>
    </row>
    <row r="14" spans="1:16">
      <c r="A14">
        <f t="shared" si="1"/>
        <v>1</v>
      </c>
      <c r="B14" s="42" t="s">
        <v>364</v>
      </c>
      <c r="C14" s="42">
        <v>2012</v>
      </c>
      <c r="D14" s="182">
        <v>0</v>
      </c>
      <c r="E14" s="182">
        <v>0</v>
      </c>
      <c r="F14" s="182">
        <v>300</v>
      </c>
      <c r="G14" s="182">
        <v>58</v>
      </c>
      <c r="H14" s="182">
        <v>-12</v>
      </c>
      <c r="I14" s="182">
        <v>-3</v>
      </c>
      <c r="J14" s="182">
        <v>-163</v>
      </c>
      <c r="K14" s="182">
        <v>-59</v>
      </c>
      <c r="L14" s="45">
        <f t="shared" si="2"/>
        <v>358</v>
      </c>
      <c r="M14" s="45">
        <f t="shared" si="3"/>
        <v>237</v>
      </c>
      <c r="N14" s="45">
        <f t="shared" si="0"/>
        <v>121</v>
      </c>
      <c r="O14" s="42"/>
    </row>
    <row r="15" spans="1:16">
      <c r="A15">
        <f t="shared" si="1"/>
        <v>1</v>
      </c>
      <c r="B15" s="42" t="s">
        <v>364</v>
      </c>
      <c r="C15" s="42">
        <v>2013</v>
      </c>
      <c r="D15" s="182">
        <v>0</v>
      </c>
      <c r="E15" s="182">
        <v>2</v>
      </c>
      <c r="F15" s="182">
        <v>322</v>
      </c>
      <c r="G15" s="182">
        <v>113</v>
      </c>
      <c r="H15" s="182">
        <v>-11</v>
      </c>
      <c r="I15" s="182">
        <v>-1</v>
      </c>
      <c r="J15" s="182">
        <v>-96</v>
      </c>
      <c r="K15" s="182">
        <v>-85</v>
      </c>
      <c r="L15" s="45">
        <f t="shared" si="2"/>
        <v>437</v>
      </c>
      <c r="M15" s="45">
        <f t="shared" si="3"/>
        <v>193</v>
      </c>
      <c r="N15" s="45">
        <f t="shared" si="0"/>
        <v>244</v>
      </c>
      <c r="O15" s="42"/>
    </row>
    <row r="16" spans="1:16">
      <c r="A16">
        <f t="shared" si="1"/>
        <v>1</v>
      </c>
      <c r="B16" s="187" t="s">
        <v>364</v>
      </c>
      <c r="C16" s="187">
        <v>2014</v>
      </c>
      <c r="D16" s="182">
        <v>0</v>
      </c>
      <c r="E16" s="182">
        <v>4</v>
      </c>
      <c r="F16" s="182">
        <v>317</v>
      </c>
      <c r="G16" s="182">
        <v>77</v>
      </c>
      <c r="H16" s="182">
        <v>-8</v>
      </c>
      <c r="I16" s="182">
        <v>-1</v>
      </c>
      <c r="J16" s="182">
        <v>-103</v>
      </c>
      <c r="K16" s="182">
        <v>-77</v>
      </c>
      <c r="L16" s="45">
        <f t="shared" si="2"/>
        <v>398</v>
      </c>
      <c r="M16" s="45">
        <f t="shared" si="3"/>
        <v>189</v>
      </c>
      <c r="N16" s="45">
        <f t="shared" si="0"/>
        <v>209</v>
      </c>
      <c r="O16" s="42"/>
    </row>
    <row r="17" spans="1:15">
      <c r="A17">
        <f t="shared" si="1"/>
        <v>1</v>
      </c>
      <c r="B17" s="187" t="s">
        <v>364</v>
      </c>
      <c r="C17" s="187">
        <v>2015</v>
      </c>
      <c r="D17" s="182">
        <v>0</v>
      </c>
      <c r="E17" s="182">
        <v>2</v>
      </c>
      <c r="F17" s="182">
        <v>330</v>
      </c>
      <c r="G17" s="182">
        <v>68</v>
      </c>
      <c r="H17" s="182">
        <v>-5</v>
      </c>
      <c r="I17" s="182">
        <v>0</v>
      </c>
      <c r="J17" s="182">
        <v>-89</v>
      </c>
      <c r="K17" s="182">
        <v>-81</v>
      </c>
      <c r="L17" s="45">
        <f t="shared" si="2"/>
        <v>400</v>
      </c>
      <c r="M17" s="45">
        <f t="shared" si="3"/>
        <v>175</v>
      </c>
      <c r="N17" s="45">
        <f t="shared" si="0"/>
        <v>225</v>
      </c>
      <c r="O17" s="42"/>
    </row>
    <row r="18" spans="1:15">
      <c r="A18">
        <f t="shared" si="1"/>
        <v>1</v>
      </c>
      <c r="B18" s="187" t="s">
        <v>364</v>
      </c>
      <c r="C18" s="187">
        <v>2016</v>
      </c>
      <c r="D18" s="182">
        <v>0</v>
      </c>
      <c r="E18" s="182">
        <v>0</v>
      </c>
      <c r="F18" s="182">
        <v>668</v>
      </c>
      <c r="G18" s="182">
        <v>80</v>
      </c>
      <c r="H18" s="182">
        <v>-6</v>
      </c>
      <c r="I18" s="182">
        <v>0</v>
      </c>
      <c r="J18" s="182">
        <v>-60</v>
      </c>
      <c r="K18" s="182">
        <v>-72</v>
      </c>
      <c r="L18" s="45">
        <f t="shared" si="2"/>
        <v>748</v>
      </c>
      <c r="M18" s="45">
        <f t="shared" si="3"/>
        <v>138</v>
      </c>
      <c r="N18" s="45">
        <f t="shared" si="0"/>
        <v>610</v>
      </c>
    </row>
    <row r="19" spans="1:15">
      <c r="A19">
        <f t="shared" si="1"/>
        <v>1</v>
      </c>
      <c r="B19" s="187" t="s">
        <v>364</v>
      </c>
      <c r="C19" s="187">
        <v>2017</v>
      </c>
      <c r="D19" s="182">
        <v>0</v>
      </c>
      <c r="E19" s="182">
        <v>3</v>
      </c>
      <c r="F19" s="182">
        <v>592</v>
      </c>
      <c r="G19" s="182">
        <v>80</v>
      </c>
      <c r="H19" s="182">
        <v>-10</v>
      </c>
      <c r="I19" s="182">
        <v>0</v>
      </c>
      <c r="J19" s="182">
        <v>-66</v>
      </c>
      <c r="K19" s="182">
        <v>-84</v>
      </c>
      <c r="L19" s="45">
        <f t="shared" si="2"/>
        <v>675</v>
      </c>
      <c r="M19" s="45">
        <f t="shared" si="3"/>
        <v>160</v>
      </c>
      <c r="N19" s="45">
        <f t="shared" si="0"/>
        <v>515</v>
      </c>
      <c r="O19" s="42"/>
    </row>
    <row r="20" spans="1:15">
      <c r="A20">
        <f t="shared" si="1"/>
        <v>1</v>
      </c>
      <c r="B20" s="187" t="s">
        <v>364</v>
      </c>
      <c r="C20" s="187">
        <v>2018</v>
      </c>
      <c r="D20" s="182">
        <v>1</v>
      </c>
      <c r="E20" s="182">
        <v>3</v>
      </c>
      <c r="F20" s="182">
        <v>840</v>
      </c>
      <c r="G20" s="182">
        <v>76</v>
      </c>
      <c r="H20" s="182">
        <v>-9</v>
      </c>
      <c r="I20" s="182">
        <v>-2</v>
      </c>
      <c r="J20" s="182">
        <v>-72</v>
      </c>
      <c r="K20" s="182">
        <v>-80</v>
      </c>
      <c r="L20" s="45">
        <f t="shared" si="2"/>
        <v>920</v>
      </c>
      <c r="M20" s="45">
        <f t="shared" si="3"/>
        <v>163</v>
      </c>
      <c r="N20" s="45">
        <f t="shared" si="0"/>
        <v>757</v>
      </c>
      <c r="O20" s="42"/>
    </row>
    <row r="21" spans="1:15">
      <c r="A21">
        <f t="shared" si="1"/>
        <v>1</v>
      </c>
      <c r="B21" s="187" t="s">
        <v>364</v>
      </c>
      <c r="C21" s="187">
        <v>2019</v>
      </c>
      <c r="D21" s="182">
        <v>0</v>
      </c>
      <c r="E21" s="182">
        <v>1</v>
      </c>
      <c r="F21" s="182">
        <v>365</v>
      </c>
      <c r="G21" s="182">
        <v>65</v>
      </c>
      <c r="H21" s="182">
        <v>-3</v>
      </c>
      <c r="I21" s="182">
        <v>-1</v>
      </c>
      <c r="J21" s="182">
        <v>-76</v>
      </c>
      <c r="K21" s="182">
        <v>-89</v>
      </c>
      <c r="L21" s="45">
        <f t="shared" si="2"/>
        <v>431</v>
      </c>
      <c r="M21" s="45">
        <f t="shared" si="3"/>
        <v>169</v>
      </c>
      <c r="N21" s="45">
        <f t="shared" si="0"/>
        <v>262</v>
      </c>
      <c r="O21" s="42"/>
    </row>
    <row r="22" spans="1:15">
      <c r="A22">
        <f t="shared" si="1"/>
        <v>1</v>
      </c>
      <c r="B22" s="187" t="s">
        <v>364</v>
      </c>
      <c r="C22" s="187">
        <v>2020</v>
      </c>
      <c r="D22" s="182">
        <v>0</v>
      </c>
      <c r="E22" s="182">
        <v>0</v>
      </c>
      <c r="F22" s="182">
        <v>205</v>
      </c>
      <c r="G22" s="182">
        <v>46</v>
      </c>
      <c r="H22" s="182">
        <v>-4</v>
      </c>
      <c r="I22" s="182">
        <v>-1</v>
      </c>
      <c r="J22" s="182">
        <v>-95</v>
      </c>
      <c r="K22" s="182">
        <v>-102</v>
      </c>
      <c r="L22" s="45">
        <f t="shared" si="2"/>
        <v>251</v>
      </c>
      <c r="M22" s="45">
        <f t="shared" si="3"/>
        <v>202</v>
      </c>
      <c r="N22" s="45">
        <f t="shared" si="0"/>
        <v>49</v>
      </c>
      <c r="O22" s="42"/>
    </row>
    <row r="23" spans="1:15">
      <c r="A23">
        <f t="shared" si="1"/>
        <v>1</v>
      </c>
      <c r="B23" s="187" t="s">
        <v>364</v>
      </c>
      <c r="C23" s="187">
        <v>2021</v>
      </c>
      <c r="D23" s="182">
        <v>1</v>
      </c>
      <c r="E23" s="182">
        <v>0</v>
      </c>
      <c r="F23" s="182">
        <v>284</v>
      </c>
      <c r="G23" s="182">
        <v>29</v>
      </c>
      <c r="H23" s="182">
        <v>-6</v>
      </c>
      <c r="I23" s="182">
        <v>0</v>
      </c>
      <c r="J23" s="182">
        <v>-93</v>
      </c>
      <c r="K23" s="182">
        <v>-112</v>
      </c>
      <c r="L23" s="45">
        <f t="shared" si="2"/>
        <v>314</v>
      </c>
      <c r="M23" s="45">
        <f t="shared" si="3"/>
        <v>211</v>
      </c>
      <c r="N23" s="45">
        <f t="shared" si="0"/>
        <v>103</v>
      </c>
      <c r="O23" s="42"/>
    </row>
    <row r="24" spans="1:15">
      <c r="B24" s="187" t="s">
        <v>364</v>
      </c>
      <c r="C24" s="187">
        <v>2022</v>
      </c>
      <c r="D24" s="200">
        <v>0</v>
      </c>
      <c r="E24" s="200">
        <v>4</v>
      </c>
      <c r="F24" s="200">
        <v>325</v>
      </c>
      <c r="G24" s="200">
        <v>39</v>
      </c>
      <c r="H24" s="200">
        <v>-3</v>
      </c>
      <c r="I24" s="200">
        <v>-1</v>
      </c>
      <c r="J24" s="200">
        <v>-131</v>
      </c>
      <c r="K24" s="200">
        <v>-134</v>
      </c>
      <c r="L24" s="201">
        <f t="shared" si="2"/>
        <v>368</v>
      </c>
      <c r="M24" s="201">
        <f t="shared" si="3"/>
        <v>269</v>
      </c>
      <c r="N24" s="201">
        <f t="shared" si="0"/>
        <v>99</v>
      </c>
      <c r="O24" s="42"/>
    </row>
    <row r="25" spans="1:15">
      <c r="B25" s="187" t="s">
        <v>364</v>
      </c>
      <c r="C25" s="187">
        <v>2023</v>
      </c>
      <c r="D25" s="200">
        <v>0</v>
      </c>
      <c r="E25" s="200">
        <v>5</v>
      </c>
      <c r="F25" s="200">
        <v>217</v>
      </c>
      <c r="G25" s="200">
        <v>44</v>
      </c>
      <c r="H25" s="200">
        <v>-3</v>
      </c>
      <c r="I25" s="200">
        <v>-2</v>
      </c>
      <c r="J25" s="200">
        <v>-116</v>
      </c>
      <c r="K25" s="200">
        <v>-103</v>
      </c>
      <c r="L25" s="201">
        <f>SUM(D25:G25)</f>
        <v>266</v>
      </c>
      <c r="M25" s="201">
        <f>-SUM(H25:K25)</f>
        <v>224</v>
      </c>
      <c r="N25" s="201">
        <f>SUM(D25:K25)</f>
        <v>42</v>
      </c>
      <c r="O25" s="42"/>
    </row>
    <row r="26" spans="1:15">
      <c r="B26" s="187" t="s">
        <v>364</v>
      </c>
      <c r="C26" s="187">
        <v>2024</v>
      </c>
      <c r="D26" s="200">
        <v>0</v>
      </c>
      <c r="E26" s="200">
        <v>2</v>
      </c>
      <c r="F26" s="200">
        <v>571</v>
      </c>
      <c r="G26" s="200">
        <v>74</v>
      </c>
      <c r="H26" s="200">
        <v>-1</v>
      </c>
      <c r="I26" s="200">
        <v>-1</v>
      </c>
      <c r="J26" s="200">
        <v>-78</v>
      </c>
      <c r="K26" s="200">
        <v>-71</v>
      </c>
      <c r="L26" s="201">
        <f>SUM(D26:G26)</f>
        <v>647</v>
      </c>
      <c r="M26" s="201">
        <f>-SUM(H26:K26)</f>
        <v>151</v>
      </c>
      <c r="N26" s="201">
        <f>SUM(D26:K26)</f>
        <v>496</v>
      </c>
      <c r="O26" s="42"/>
    </row>
    <row r="27" spans="1:15">
      <c r="A27">
        <f>IF(B27=B23, A23, A23+1)</f>
        <v>2</v>
      </c>
      <c r="B27" s="42" t="s">
        <v>111</v>
      </c>
      <c r="C27" s="42">
        <v>2001</v>
      </c>
      <c r="D27" s="182">
        <v>56</v>
      </c>
      <c r="E27" s="182">
        <v>43</v>
      </c>
      <c r="F27" s="182">
        <v>2786</v>
      </c>
      <c r="G27" s="182">
        <v>2914</v>
      </c>
      <c r="H27" s="182">
        <v>-502</v>
      </c>
      <c r="I27" s="182">
        <v>-47</v>
      </c>
      <c r="J27" s="182">
        <v>-2271</v>
      </c>
      <c r="K27" s="182">
        <v>-710</v>
      </c>
      <c r="L27" s="45">
        <f t="shared" si="2"/>
        <v>5799</v>
      </c>
      <c r="M27" s="45">
        <f t="shared" si="3"/>
        <v>3530</v>
      </c>
      <c r="N27" s="45">
        <f t="shared" si="0"/>
        <v>2269</v>
      </c>
      <c r="O27" s="42"/>
    </row>
    <row r="28" spans="1:15">
      <c r="A28">
        <f t="shared" si="1"/>
        <v>2</v>
      </c>
      <c r="B28" s="42" t="s">
        <v>111</v>
      </c>
      <c r="C28" s="42">
        <v>2002</v>
      </c>
      <c r="D28" s="182">
        <v>63</v>
      </c>
      <c r="E28" s="182">
        <v>47</v>
      </c>
      <c r="F28" s="182">
        <v>3355</v>
      </c>
      <c r="G28" s="182">
        <v>4023</v>
      </c>
      <c r="H28" s="182">
        <v>-472</v>
      </c>
      <c r="I28" s="182">
        <v>-44</v>
      </c>
      <c r="J28" s="182">
        <v>-2261</v>
      </c>
      <c r="K28" s="182">
        <v>-779</v>
      </c>
      <c r="L28" s="45">
        <f t="shared" si="2"/>
        <v>7488</v>
      </c>
      <c r="M28" s="45">
        <f t="shared" si="3"/>
        <v>3556</v>
      </c>
      <c r="N28" s="45">
        <f t="shared" si="0"/>
        <v>3932</v>
      </c>
      <c r="O28" s="42"/>
    </row>
    <row r="29" spans="1:15">
      <c r="A29">
        <f t="shared" si="1"/>
        <v>2</v>
      </c>
      <c r="B29" s="42" t="s">
        <v>111</v>
      </c>
      <c r="C29" s="42">
        <v>2003</v>
      </c>
      <c r="D29" s="182">
        <v>43</v>
      </c>
      <c r="E29" s="182">
        <v>33</v>
      </c>
      <c r="F29" s="182">
        <v>3888</v>
      </c>
      <c r="G29" s="182">
        <v>5032</v>
      </c>
      <c r="H29" s="182">
        <v>-402</v>
      </c>
      <c r="I29" s="182">
        <v>-54</v>
      </c>
      <c r="J29" s="182">
        <v>-2451</v>
      </c>
      <c r="K29" s="182">
        <v>-910</v>
      </c>
      <c r="L29" s="45">
        <f t="shared" si="2"/>
        <v>8996</v>
      </c>
      <c r="M29" s="45">
        <f t="shared" si="3"/>
        <v>3817</v>
      </c>
      <c r="N29" s="45">
        <f t="shared" si="0"/>
        <v>5179</v>
      </c>
      <c r="O29" s="42"/>
    </row>
    <row r="30" spans="1:15">
      <c r="A30">
        <f t="shared" si="1"/>
        <v>2</v>
      </c>
      <c r="B30" s="42" t="s">
        <v>111</v>
      </c>
      <c r="C30" s="42">
        <v>2004</v>
      </c>
      <c r="D30" s="182">
        <v>41</v>
      </c>
      <c r="E30" s="182">
        <v>57</v>
      </c>
      <c r="F30" s="182">
        <v>4461</v>
      </c>
      <c r="G30" s="182">
        <v>6238</v>
      </c>
      <c r="H30" s="182">
        <v>-364</v>
      </c>
      <c r="I30" s="182">
        <v>-42</v>
      </c>
      <c r="J30" s="182">
        <v>-2461</v>
      </c>
      <c r="K30" s="182">
        <v>-1029</v>
      </c>
      <c r="L30" s="45">
        <f t="shared" si="2"/>
        <v>10797</v>
      </c>
      <c r="M30" s="45">
        <f t="shared" si="3"/>
        <v>3896</v>
      </c>
      <c r="N30" s="45">
        <f t="shared" si="0"/>
        <v>6901</v>
      </c>
      <c r="O30" s="42"/>
    </row>
    <row r="31" spans="1:15">
      <c r="A31">
        <f t="shared" si="1"/>
        <v>2</v>
      </c>
      <c r="B31" s="42" t="s">
        <v>111</v>
      </c>
      <c r="C31" s="42">
        <v>2005</v>
      </c>
      <c r="D31" s="182">
        <v>32</v>
      </c>
      <c r="E31" s="182">
        <v>69</v>
      </c>
      <c r="F31" s="182">
        <v>4723</v>
      </c>
      <c r="G31" s="182">
        <v>5424</v>
      </c>
      <c r="H31" s="182">
        <v>-394</v>
      </c>
      <c r="I31" s="182">
        <v>-40</v>
      </c>
      <c r="J31" s="182">
        <v>-2557</v>
      </c>
      <c r="K31" s="182">
        <v>-1178</v>
      </c>
      <c r="L31" s="45">
        <f t="shared" si="2"/>
        <v>10248</v>
      </c>
      <c r="M31" s="45">
        <f t="shared" si="3"/>
        <v>4169</v>
      </c>
      <c r="N31" s="45">
        <f t="shared" si="0"/>
        <v>6079</v>
      </c>
      <c r="O31" s="42"/>
    </row>
    <row r="32" spans="1:15">
      <c r="A32">
        <f t="shared" si="1"/>
        <v>2</v>
      </c>
      <c r="B32" s="42" t="s">
        <v>111</v>
      </c>
      <c r="C32" s="42">
        <v>2006</v>
      </c>
      <c r="D32" s="182">
        <v>22</v>
      </c>
      <c r="E32" s="182">
        <v>43</v>
      </c>
      <c r="F32" s="182">
        <v>3887</v>
      </c>
      <c r="G32" s="182">
        <v>4918</v>
      </c>
      <c r="H32" s="182">
        <v>-309</v>
      </c>
      <c r="I32" s="182">
        <v>-44</v>
      </c>
      <c r="J32" s="182">
        <v>-2617</v>
      </c>
      <c r="K32" s="182">
        <v>-1303</v>
      </c>
      <c r="L32" s="45">
        <f t="shared" si="2"/>
        <v>8870</v>
      </c>
      <c r="M32" s="45">
        <f t="shared" si="3"/>
        <v>4273</v>
      </c>
      <c r="N32" s="45">
        <f t="shared" si="0"/>
        <v>4597</v>
      </c>
      <c r="O32" s="42"/>
    </row>
    <row r="33" spans="1:15">
      <c r="A33">
        <f t="shared" si="1"/>
        <v>2</v>
      </c>
      <c r="B33" s="42" t="s">
        <v>111</v>
      </c>
      <c r="C33" s="42">
        <v>2007</v>
      </c>
      <c r="D33" s="182">
        <v>20</v>
      </c>
      <c r="E33" s="182">
        <v>58</v>
      </c>
      <c r="F33" s="182">
        <v>4114</v>
      </c>
      <c r="G33" s="182">
        <v>4765</v>
      </c>
      <c r="H33" s="182">
        <v>-303</v>
      </c>
      <c r="I33" s="182">
        <v>-34</v>
      </c>
      <c r="J33" s="182">
        <v>-2653</v>
      </c>
      <c r="K33" s="182">
        <v>-1463</v>
      </c>
      <c r="L33" s="45">
        <f t="shared" si="2"/>
        <v>8957</v>
      </c>
      <c r="M33" s="45">
        <f t="shared" si="3"/>
        <v>4453</v>
      </c>
      <c r="N33" s="45">
        <f t="shared" si="0"/>
        <v>4504</v>
      </c>
      <c r="O33" s="42"/>
    </row>
    <row r="34" spans="1:15">
      <c r="A34">
        <f t="shared" si="1"/>
        <v>2</v>
      </c>
      <c r="B34" s="42" t="s">
        <v>111</v>
      </c>
      <c r="C34" s="42">
        <v>2008</v>
      </c>
      <c r="D34" s="182">
        <v>13</v>
      </c>
      <c r="E34" s="182">
        <v>64</v>
      </c>
      <c r="F34" s="182">
        <v>4310</v>
      </c>
      <c r="G34" s="182">
        <v>3585</v>
      </c>
      <c r="H34" s="182">
        <v>-273</v>
      </c>
      <c r="I34" s="182">
        <v>-35</v>
      </c>
      <c r="J34" s="182">
        <v>-2684</v>
      </c>
      <c r="K34" s="182">
        <v>-1594</v>
      </c>
      <c r="L34" s="45">
        <f t="shared" si="2"/>
        <v>7972</v>
      </c>
      <c r="M34" s="45">
        <f t="shared" si="3"/>
        <v>4586</v>
      </c>
      <c r="N34" s="45">
        <f t="shared" si="0"/>
        <v>3386</v>
      </c>
      <c r="O34" s="42"/>
    </row>
    <row r="35" spans="1:15">
      <c r="A35">
        <f t="shared" si="1"/>
        <v>2</v>
      </c>
      <c r="B35" s="42" t="s">
        <v>111</v>
      </c>
      <c r="C35" s="42">
        <v>2009</v>
      </c>
      <c r="D35" s="182">
        <v>15</v>
      </c>
      <c r="E35" s="182">
        <v>35</v>
      </c>
      <c r="F35" s="182">
        <v>2403</v>
      </c>
      <c r="G35" s="182">
        <v>851</v>
      </c>
      <c r="H35" s="182">
        <v>-241</v>
      </c>
      <c r="I35" s="182">
        <v>-32</v>
      </c>
      <c r="J35" s="182">
        <v>-2632</v>
      </c>
      <c r="K35" s="182">
        <v>-1558</v>
      </c>
      <c r="L35" s="45">
        <f t="shared" si="2"/>
        <v>3304</v>
      </c>
      <c r="M35" s="45">
        <f t="shared" si="3"/>
        <v>4463</v>
      </c>
      <c r="N35" s="45">
        <f t="shared" si="0"/>
        <v>-1159</v>
      </c>
      <c r="O35" s="42"/>
    </row>
    <row r="36" spans="1:15">
      <c r="A36">
        <f t="shared" si="1"/>
        <v>2</v>
      </c>
      <c r="B36" s="42" t="s">
        <v>111</v>
      </c>
      <c r="C36" s="42">
        <v>2010</v>
      </c>
      <c r="D36" s="182">
        <v>16</v>
      </c>
      <c r="E36" s="182">
        <v>40</v>
      </c>
      <c r="F36" s="182">
        <v>2408</v>
      </c>
      <c r="G36" s="182">
        <v>671</v>
      </c>
      <c r="H36" s="182">
        <v>-241</v>
      </c>
      <c r="I36" s="182">
        <v>-39</v>
      </c>
      <c r="J36" s="182">
        <v>-2799</v>
      </c>
      <c r="K36" s="182">
        <v>-1667</v>
      </c>
      <c r="L36" s="45">
        <f t="shared" si="2"/>
        <v>3135</v>
      </c>
      <c r="M36" s="45">
        <f t="shared" si="3"/>
        <v>4746</v>
      </c>
      <c r="N36" s="45">
        <f t="shared" si="0"/>
        <v>-1611</v>
      </c>
      <c r="O36" s="42"/>
    </row>
    <row r="37" spans="1:15">
      <c r="A37">
        <f t="shared" si="1"/>
        <v>2</v>
      </c>
      <c r="B37" s="42" t="s">
        <v>111</v>
      </c>
      <c r="C37" s="42">
        <v>2011</v>
      </c>
      <c r="D37" s="182">
        <v>8</v>
      </c>
      <c r="E37" s="182">
        <v>34</v>
      </c>
      <c r="F37" s="182">
        <v>2859</v>
      </c>
      <c r="G37" s="182">
        <v>676</v>
      </c>
      <c r="H37" s="182">
        <v>-189</v>
      </c>
      <c r="I37" s="182">
        <v>-35</v>
      </c>
      <c r="J37" s="182">
        <v>-2802</v>
      </c>
      <c r="K37" s="182">
        <v>-1981</v>
      </c>
      <c r="L37" s="45">
        <f t="shared" si="2"/>
        <v>3577</v>
      </c>
      <c r="M37" s="45">
        <f t="shared" si="3"/>
        <v>5007</v>
      </c>
      <c r="N37" s="45">
        <f t="shared" ref="N37:N71" si="4">SUM(D37:K37)</f>
        <v>-1430</v>
      </c>
      <c r="O37" s="42"/>
    </row>
    <row r="38" spans="1:15">
      <c r="A38">
        <f t="shared" si="1"/>
        <v>2</v>
      </c>
      <c r="B38" s="42" t="s">
        <v>111</v>
      </c>
      <c r="C38" s="42">
        <v>2012</v>
      </c>
      <c r="D38" s="182">
        <v>12</v>
      </c>
      <c r="E38" s="182">
        <v>28</v>
      </c>
      <c r="F38" s="182">
        <v>3142</v>
      </c>
      <c r="G38" s="182">
        <v>714</v>
      </c>
      <c r="H38" s="182">
        <v>-166</v>
      </c>
      <c r="I38" s="182">
        <v>-31</v>
      </c>
      <c r="J38" s="182">
        <v>-2243</v>
      </c>
      <c r="K38" s="182">
        <v>-1597</v>
      </c>
      <c r="L38" s="45">
        <f t="shared" si="2"/>
        <v>3896</v>
      </c>
      <c r="M38" s="45">
        <f t="shared" si="3"/>
        <v>4037</v>
      </c>
      <c r="N38" s="45">
        <f t="shared" si="4"/>
        <v>-141</v>
      </c>
      <c r="O38" s="42"/>
    </row>
    <row r="39" spans="1:15">
      <c r="A39">
        <f t="shared" si="1"/>
        <v>2</v>
      </c>
      <c r="B39" s="42" t="s">
        <v>111</v>
      </c>
      <c r="C39" s="42">
        <v>2013</v>
      </c>
      <c r="D39" s="182">
        <v>21</v>
      </c>
      <c r="E39" s="182">
        <v>23</v>
      </c>
      <c r="F39" s="182">
        <v>4008</v>
      </c>
      <c r="G39" s="182">
        <v>1190</v>
      </c>
      <c r="H39" s="182">
        <v>-79</v>
      </c>
      <c r="I39" s="182">
        <v>-23</v>
      </c>
      <c r="J39" s="182">
        <v>-1898</v>
      </c>
      <c r="K39" s="182">
        <v>-1321</v>
      </c>
      <c r="L39" s="45">
        <f t="shared" si="2"/>
        <v>5242</v>
      </c>
      <c r="M39" s="45">
        <f t="shared" si="3"/>
        <v>3321</v>
      </c>
      <c r="N39" s="45">
        <f t="shared" si="4"/>
        <v>1921</v>
      </c>
      <c r="O39" s="42"/>
    </row>
    <row r="40" spans="1:15">
      <c r="A40">
        <f t="shared" si="1"/>
        <v>2</v>
      </c>
      <c r="B40" s="42" t="s">
        <v>111</v>
      </c>
      <c r="C40" s="42">
        <v>2014</v>
      </c>
      <c r="D40" s="182">
        <v>8</v>
      </c>
      <c r="E40" s="182">
        <v>26</v>
      </c>
      <c r="F40" s="182">
        <v>4935</v>
      </c>
      <c r="G40" s="182">
        <v>1402</v>
      </c>
      <c r="H40" s="182">
        <v>-87</v>
      </c>
      <c r="I40" s="182">
        <v>-18</v>
      </c>
      <c r="J40" s="182">
        <v>-1632</v>
      </c>
      <c r="K40" s="182">
        <v>-1138</v>
      </c>
      <c r="L40" s="45">
        <f t="shared" si="2"/>
        <v>6371</v>
      </c>
      <c r="M40" s="45">
        <f t="shared" si="3"/>
        <v>2875</v>
      </c>
      <c r="N40" s="45">
        <f t="shared" si="4"/>
        <v>3496</v>
      </c>
      <c r="O40" s="42"/>
    </row>
    <row r="41" spans="1:15">
      <c r="A41">
        <f t="shared" si="1"/>
        <v>2</v>
      </c>
      <c r="B41" s="42" t="s">
        <v>111</v>
      </c>
      <c r="C41" s="42">
        <v>2015</v>
      </c>
      <c r="D41" s="182">
        <v>16</v>
      </c>
      <c r="E41" s="182">
        <v>32</v>
      </c>
      <c r="F41" s="182">
        <v>4866</v>
      </c>
      <c r="G41" s="182">
        <v>1749</v>
      </c>
      <c r="H41" s="182">
        <v>-85</v>
      </c>
      <c r="I41" s="182">
        <v>-21</v>
      </c>
      <c r="J41" s="182">
        <v>-1754</v>
      </c>
      <c r="K41" s="182">
        <v>-1319</v>
      </c>
      <c r="L41" s="45">
        <f t="shared" si="2"/>
        <v>6663</v>
      </c>
      <c r="M41" s="45">
        <f t="shared" si="3"/>
        <v>3179</v>
      </c>
      <c r="N41" s="45">
        <f t="shared" si="4"/>
        <v>3484</v>
      </c>
      <c r="O41" s="42"/>
    </row>
    <row r="42" spans="1:15">
      <c r="A42">
        <f t="shared" si="1"/>
        <v>2</v>
      </c>
      <c r="B42" s="42" t="s">
        <v>111</v>
      </c>
      <c r="C42" s="42">
        <v>2016</v>
      </c>
      <c r="D42" s="182">
        <v>11</v>
      </c>
      <c r="E42" s="182">
        <v>46</v>
      </c>
      <c r="F42" s="182">
        <v>4550</v>
      </c>
      <c r="G42" s="182">
        <v>1777</v>
      </c>
      <c r="H42" s="182">
        <v>-110</v>
      </c>
      <c r="I42" s="182">
        <v>-23</v>
      </c>
      <c r="J42" s="182">
        <v>-1569</v>
      </c>
      <c r="K42" s="182">
        <v>-1378</v>
      </c>
      <c r="L42" s="45">
        <f t="shared" si="2"/>
        <v>6384</v>
      </c>
      <c r="M42" s="45">
        <f t="shared" si="3"/>
        <v>3080</v>
      </c>
      <c r="N42" s="45">
        <f t="shared" si="4"/>
        <v>3304</v>
      </c>
      <c r="O42" s="42"/>
    </row>
    <row r="43" spans="1:15">
      <c r="A43">
        <f t="shared" si="1"/>
        <v>2</v>
      </c>
      <c r="B43" s="42" t="s">
        <v>111</v>
      </c>
      <c r="C43" s="42">
        <v>2017</v>
      </c>
      <c r="D43" s="182">
        <v>17</v>
      </c>
      <c r="E43" s="182">
        <v>27</v>
      </c>
      <c r="F43" s="182">
        <v>5737</v>
      </c>
      <c r="G43" s="182">
        <v>2257</v>
      </c>
      <c r="H43" s="182">
        <v>-93</v>
      </c>
      <c r="I43" s="182">
        <v>-24</v>
      </c>
      <c r="J43" s="182">
        <v>-1780</v>
      </c>
      <c r="K43" s="182">
        <v>-1459</v>
      </c>
      <c r="L43" s="45">
        <f t="shared" si="2"/>
        <v>8038</v>
      </c>
      <c r="M43" s="45">
        <f t="shared" si="3"/>
        <v>3356</v>
      </c>
      <c r="N43" s="45">
        <f t="shared" si="4"/>
        <v>4682</v>
      </c>
      <c r="O43" s="42"/>
    </row>
    <row r="44" spans="1:15">
      <c r="A44">
        <f t="shared" si="1"/>
        <v>2</v>
      </c>
      <c r="B44" s="42" t="s">
        <v>111</v>
      </c>
      <c r="C44" s="42">
        <v>2018</v>
      </c>
      <c r="D44" s="182">
        <v>12</v>
      </c>
      <c r="E44" s="182">
        <v>31</v>
      </c>
      <c r="F44" s="182">
        <v>5913</v>
      </c>
      <c r="G44" s="182">
        <v>2289</v>
      </c>
      <c r="H44" s="182">
        <v>-87</v>
      </c>
      <c r="I44" s="182">
        <v>-22</v>
      </c>
      <c r="J44" s="182">
        <v>-1926</v>
      </c>
      <c r="K44" s="182">
        <v>-1652</v>
      </c>
      <c r="L44" s="45">
        <f t="shared" si="2"/>
        <v>8245</v>
      </c>
      <c r="M44" s="45">
        <f t="shared" si="3"/>
        <v>3687</v>
      </c>
      <c r="N44" s="45">
        <f t="shared" si="4"/>
        <v>4558</v>
      </c>
      <c r="O44" s="42"/>
    </row>
    <row r="45" spans="1:15">
      <c r="A45">
        <f t="shared" si="1"/>
        <v>2</v>
      </c>
      <c r="B45" s="42" t="s">
        <v>111</v>
      </c>
      <c r="C45" s="42">
        <v>2019</v>
      </c>
      <c r="D45" s="182">
        <v>7</v>
      </c>
      <c r="E45" s="182">
        <v>32</v>
      </c>
      <c r="F45" s="182">
        <v>5916</v>
      </c>
      <c r="G45" s="182">
        <v>2241</v>
      </c>
      <c r="H45" s="182">
        <v>-69</v>
      </c>
      <c r="I45" s="182">
        <v>-29</v>
      </c>
      <c r="J45" s="182">
        <v>-2115</v>
      </c>
      <c r="K45" s="182">
        <v>-1864</v>
      </c>
      <c r="L45" s="45">
        <f t="shared" si="2"/>
        <v>8196</v>
      </c>
      <c r="M45" s="45">
        <f t="shared" si="3"/>
        <v>4077</v>
      </c>
      <c r="N45" s="45">
        <f t="shared" si="4"/>
        <v>4119</v>
      </c>
      <c r="O45" s="42"/>
    </row>
    <row r="46" spans="1:15">
      <c r="A46">
        <f t="shared" si="1"/>
        <v>2</v>
      </c>
      <c r="B46" s="42" t="s">
        <v>111</v>
      </c>
      <c r="C46" s="42">
        <v>2020</v>
      </c>
      <c r="D46" s="182">
        <v>8</v>
      </c>
      <c r="E46" s="182">
        <v>22</v>
      </c>
      <c r="F46" s="182">
        <v>4804</v>
      </c>
      <c r="G46" s="182">
        <v>2006</v>
      </c>
      <c r="H46" s="182">
        <v>-56</v>
      </c>
      <c r="I46" s="182">
        <v>-28</v>
      </c>
      <c r="J46" s="182">
        <v>-2016</v>
      </c>
      <c r="K46" s="182">
        <v>-1747</v>
      </c>
      <c r="L46" s="45">
        <f t="shared" si="2"/>
        <v>6840</v>
      </c>
      <c r="M46" s="45">
        <f t="shared" si="3"/>
        <v>3847</v>
      </c>
      <c r="N46" s="45">
        <f t="shared" si="4"/>
        <v>2993</v>
      </c>
      <c r="O46" s="42"/>
    </row>
    <row r="47" spans="1:15">
      <c r="A47">
        <f t="shared" si="1"/>
        <v>2</v>
      </c>
      <c r="B47" s="42" t="s">
        <v>111</v>
      </c>
      <c r="C47" s="42">
        <v>2021</v>
      </c>
      <c r="D47" s="182">
        <v>6</v>
      </c>
      <c r="E47" s="182">
        <v>30</v>
      </c>
      <c r="F47" s="182">
        <v>6084</v>
      </c>
      <c r="G47" s="182">
        <v>2691</v>
      </c>
      <c r="H47" s="182">
        <v>-59</v>
      </c>
      <c r="I47" s="182">
        <v>-17</v>
      </c>
      <c r="J47" s="182">
        <v>-2215</v>
      </c>
      <c r="K47" s="182">
        <v>-1935</v>
      </c>
      <c r="L47" s="45">
        <f t="shared" si="2"/>
        <v>8811</v>
      </c>
      <c r="M47" s="45">
        <f t="shared" si="3"/>
        <v>4226</v>
      </c>
      <c r="N47" s="45">
        <f t="shared" si="4"/>
        <v>4585</v>
      </c>
      <c r="O47" s="42"/>
    </row>
    <row r="48" spans="1:15">
      <c r="B48" s="42" t="s">
        <v>111</v>
      </c>
      <c r="C48" s="42">
        <v>2022</v>
      </c>
      <c r="D48" s="182">
        <v>24</v>
      </c>
      <c r="E48" s="182">
        <v>56</v>
      </c>
      <c r="F48" s="182">
        <v>7073</v>
      </c>
      <c r="G48" s="182">
        <v>2559</v>
      </c>
      <c r="H48" s="182">
        <v>-64</v>
      </c>
      <c r="I48" s="182">
        <v>-26</v>
      </c>
      <c r="J48" s="182">
        <v>-2423</v>
      </c>
      <c r="K48" s="182">
        <v>-2134</v>
      </c>
      <c r="L48" s="45">
        <f t="shared" si="2"/>
        <v>9712</v>
      </c>
      <c r="M48" s="45">
        <f t="shared" si="3"/>
        <v>4647</v>
      </c>
      <c r="N48" s="45">
        <f t="shared" si="4"/>
        <v>5065</v>
      </c>
      <c r="O48" s="42"/>
    </row>
    <row r="49" spans="1:15">
      <c r="B49" s="42" t="s">
        <v>111</v>
      </c>
      <c r="C49" s="42">
        <v>2023</v>
      </c>
      <c r="D49" s="182">
        <v>45</v>
      </c>
      <c r="E49" s="182">
        <v>33</v>
      </c>
      <c r="F49" s="182">
        <v>7842</v>
      </c>
      <c r="G49" s="182">
        <v>1883</v>
      </c>
      <c r="H49" s="182">
        <v>-50</v>
      </c>
      <c r="I49" s="182">
        <v>-26</v>
      </c>
      <c r="J49" s="182">
        <v>-2434</v>
      </c>
      <c r="K49" s="182">
        <v>-2029</v>
      </c>
      <c r="L49" s="45">
        <f>SUM(D49:G49)</f>
        <v>9803</v>
      </c>
      <c r="M49" s="45">
        <f>-SUM(H49:K49)</f>
        <v>4539</v>
      </c>
      <c r="N49" s="45">
        <f>SUM(D49:K49)</f>
        <v>5264</v>
      </c>
      <c r="O49" s="42"/>
    </row>
    <row r="50" spans="1:15">
      <c r="B50" s="42" t="s">
        <v>111</v>
      </c>
      <c r="C50" s="42">
        <v>2024</v>
      </c>
      <c r="D50" s="182">
        <v>38</v>
      </c>
      <c r="E50" s="182">
        <v>31</v>
      </c>
      <c r="F50" s="182">
        <v>7097</v>
      </c>
      <c r="G50" s="182">
        <v>1471</v>
      </c>
      <c r="H50" s="182">
        <v>-26</v>
      </c>
      <c r="I50" s="182">
        <v>-24</v>
      </c>
      <c r="J50" s="182">
        <v>-2897</v>
      </c>
      <c r="K50" s="182">
        <v>-2313</v>
      </c>
      <c r="L50" s="45">
        <f>SUM(D50:G50)</f>
        <v>8637</v>
      </c>
      <c r="M50" s="45">
        <f>-SUM(H50:K50)</f>
        <v>5260</v>
      </c>
      <c r="N50" s="45">
        <f>SUM(D50:K50)</f>
        <v>3377</v>
      </c>
      <c r="O50" s="42"/>
    </row>
    <row r="51" spans="1:15">
      <c r="A51">
        <f>IF(B51=B47, A47, A47+1)</f>
        <v>3</v>
      </c>
      <c r="B51" s="42" t="s">
        <v>365</v>
      </c>
      <c r="C51" s="42">
        <v>2001</v>
      </c>
      <c r="D51" s="182">
        <v>3968</v>
      </c>
      <c r="E51" s="182">
        <v>1804</v>
      </c>
      <c r="F51" s="182">
        <v>11043</v>
      </c>
      <c r="G51" s="182">
        <v>2992</v>
      </c>
      <c r="H51" s="182">
        <v>-10089</v>
      </c>
      <c r="I51" s="182">
        <v>-2408</v>
      </c>
      <c r="J51" s="182">
        <v>-1777</v>
      </c>
      <c r="K51" s="182">
        <v>-2867</v>
      </c>
      <c r="L51" s="45">
        <f t="shared" si="2"/>
        <v>19807</v>
      </c>
      <c r="M51" s="45">
        <f t="shared" si="3"/>
        <v>17141</v>
      </c>
      <c r="N51" s="45">
        <f t="shared" si="4"/>
        <v>2666</v>
      </c>
      <c r="O51" s="42"/>
    </row>
    <row r="52" spans="1:15">
      <c r="A52">
        <f t="shared" si="1"/>
        <v>3</v>
      </c>
      <c r="B52" s="42" t="s">
        <v>365</v>
      </c>
      <c r="C52" s="42">
        <v>2002</v>
      </c>
      <c r="D52" s="182">
        <v>4886</v>
      </c>
      <c r="E52" s="182">
        <v>2322</v>
      </c>
      <c r="F52" s="182">
        <v>12030</v>
      </c>
      <c r="G52" s="182">
        <v>4363</v>
      </c>
      <c r="H52" s="182">
        <v>-9871</v>
      </c>
      <c r="I52" s="182">
        <v>-2496</v>
      </c>
      <c r="J52" s="182">
        <v>-2068</v>
      </c>
      <c r="K52" s="182">
        <v>-3189</v>
      </c>
      <c r="L52" s="45">
        <f t="shared" si="2"/>
        <v>23601</v>
      </c>
      <c r="M52" s="45">
        <f t="shared" si="3"/>
        <v>17624</v>
      </c>
      <c r="N52" s="45">
        <f t="shared" si="4"/>
        <v>5977</v>
      </c>
      <c r="O52" s="42"/>
    </row>
    <row r="53" spans="1:15">
      <c r="A53">
        <f t="shared" si="1"/>
        <v>3</v>
      </c>
      <c r="B53" s="42" t="s">
        <v>365</v>
      </c>
      <c r="C53" s="42">
        <v>2003</v>
      </c>
      <c r="D53" s="182">
        <v>5395</v>
      </c>
      <c r="E53" s="182">
        <v>1935</v>
      </c>
      <c r="F53" s="182">
        <v>12943</v>
      </c>
      <c r="G53" s="182">
        <v>6126</v>
      </c>
      <c r="H53" s="182">
        <v>-9355</v>
      </c>
      <c r="I53" s="182">
        <v>-2500</v>
      </c>
      <c r="J53" s="182">
        <v>-2233</v>
      </c>
      <c r="K53" s="182">
        <v>-3561</v>
      </c>
      <c r="L53" s="45">
        <f t="shared" si="2"/>
        <v>26399</v>
      </c>
      <c r="M53" s="45">
        <f t="shared" si="3"/>
        <v>17649</v>
      </c>
      <c r="N53" s="45">
        <f t="shared" si="4"/>
        <v>8750</v>
      </c>
      <c r="O53" s="42"/>
    </row>
    <row r="54" spans="1:15">
      <c r="A54">
        <f t="shared" si="1"/>
        <v>3</v>
      </c>
      <c r="B54" s="42" t="s">
        <v>365</v>
      </c>
      <c r="C54" s="42">
        <v>2004</v>
      </c>
      <c r="D54" s="182">
        <v>5861</v>
      </c>
      <c r="E54" s="182">
        <v>1897</v>
      </c>
      <c r="F54" s="182">
        <v>14497</v>
      </c>
      <c r="G54" s="182">
        <v>7455</v>
      </c>
      <c r="H54" s="182">
        <v>-9191</v>
      </c>
      <c r="I54" s="182">
        <v>-2574</v>
      </c>
      <c r="J54" s="182">
        <v>-2351</v>
      </c>
      <c r="K54" s="182">
        <v>-3897</v>
      </c>
      <c r="L54" s="45">
        <f t="shared" si="2"/>
        <v>29710</v>
      </c>
      <c r="M54" s="45">
        <f t="shared" si="3"/>
        <v>18013</v>
      </c>
      <c r="N54" s="45">
        <f t="shared" si="4"/>
        <v>11697</v>
      </c>
      <c r="O54" s="42"/>
    </row>
    <row r="55" spans="1:15">
      <c r="A55">
        <f t="shared" si="1"/>
        <v>3</v>
      </c>
      <c r="B55" s="42" t="s">
        <v>365</v>
      </c>
      <c r="C55" s="42">
        <v>2005</v>
      </c>
      <c r="D55" s="182">
        <v>5381</v>
      </c>
      <c r="E55" s="182">
        <v>2305</v>
      </c>
      <c r="F55" s="182">
        <v>16427</v>
      </c>
      <c r="G55" s="182">
        <v>6575</v>
      </c>
      <c r="H55" s="182">
        <v>-8845</v>
      </c>
      <c r="I55" s="182">
        <v>-2509</v>
      </c>
      <c r="J55" s="182">
        <v>-2518</v>
      </c>
      <c r="K55" s="182">
        <v>-4432</v>
      </c>
      <c r="L55" s="45">
        <f t="shared" si="2"/>
        <v>30688</v>
      </c>
      <c r="M55" s="45">
        <f t="shared" si="3"/>
        <v>18304</v>
      </c>
      <c r="N55" s="45">
        <f t="shared" si="4"/>
        <v>12384</v>
      </c>
      <c r="O55" s="42"/>
    </row>
    <row r="56" spans="1:15">
      <c r="A56">
        <f t="shared" si="1"/>
        <v>3</v>
      </c>
      <c r="B56" s="42" t="s">
        <v>365</v>
      </c>
      <c r="C56" s="42">
        <v>2006</v>
      </c>
      <c r="D56" s="182">
        <v>4429</v>
      </c>
      <c r="E56" s="182">
        <v>1987</v>
      </c>
      <c r="F56" s="182">
        <v>15960</v>
      </c>
      <c r="G56" s="182">
        <v>5663</v>
      </c>
      <c r="H56" s="182">
        <v>-8586</v>
      </c>
      <c r="I56" s="182">
        <v>-2431</v>
      </c>
      <c r="J56" s="182">
        <v>-2789</v>
      </c>
      <c r="K56" s="182">
        <v>-4825</v>
      </c>
      <c r="L56" s="45">
        <f t="shared" si="2"/>
        <v>28039</v>
      </c>
      <c r="M56" s="45">
        <f t="shared" si="3"/>
        <v>18631</v>
      </c>
      <c r="N56" s="45">
        <f t="shared" si="4"/>
        <v>9408</v>
      </c>
      <c r="O56" s="42"/>
    </row>
    <row r="57" spans="1:15">
      <c r="A57">
        <f t="shared" si="1"/>
        <v>3</v>
      </c>
      <c r="B57" s="42" t="s">
        <v>365</v>
      </c>
      <c r="C57" s="42">
        <v>2007</v>
      </c>
      <c r="D57" s="182">
        <v>3819</v>
      </c>
      <c r="E57" s="182">
        <v>2645</v>
      </c>
      <c r="F57" s="182">
        <v>17904</v>
      </c>
      <c r="G57" s="182">
        <v>5272</v>
      </c>
      <c r="H57" s="182">
        <v>-8227</v>
      </c>
      <c r="I57" s="182">
        <v>-2366</v>
      </c>
      <c r="J57" s="182">
        <v>-3094</v>
      </c>
      <c r="K57" s="182">
        <v>-4781</v>
      </c>
      <c r="L57" s="45">
        <f t="shared" si="2"/>
        <v>29640</v>
      </c>
      <c r="M57" s="45">
        <f t="shared" si="3"/>
        <v>18468</v>
      </c>
      <c r="N57" s="45">
        <f t="shared" si="4"/>
        <v>11172</v>
      </c>
      <c r="O57" s="42"/>
    </row>
    <row r="58" spans="1:15">
      <c r="A58">
        <f t="shared" si="1"/>
        <v>3</v>
      </c>
      <c r="B58" s="42" t="s">
        <v>365</v>
      </c>
      <c r="C58" s="42">
        <v>2008</v>
      </c>
      <c r="D58" s="182">
        <v>3071</v>
      </c>
      <c r="E58" s="182">
        <v>2769</v>
      </c>
      <c r="F58" s="182">
        <v>17053</v>
      </c>
      <c r="G58" s="182">
        <v>2496</v>
      </c>
      <c r="H58" s="182">
        <v>-7884</v>
      </c>
      <c r="I58" s="182">
        <v>-2336</v>
      </c>
      <c r="J58" s="182">
        <v>-3712</v>
      </c>
      <c r="K58" s="182">
        <v>-5186</v>
      </c>
      <c r="L58" s="45">
        <f t="shared" si="2"/>
        <v>25389</v>
      </c>
      <c r="M58" s="45">
        <f t="shared" si="3"/>
        <v>19118</v>
      </c>
      <c r="N58" s="45">
        <f t="shared" si="4"/>
        <v>6271</v>
      </c>
      <c r="O58" s="42"/>
    </row>
    <row r="59" spans="1:15">
      <c r="A59">
        <f t="shared" si="1"/>
        <v>3</v>
      </c>
      <c r="B59" s="42" t="s">
        <v>365</v>
      </c>
      <c r="C59" s="42">
        <v>2009</v>
      </c>
      <c r="D59" s="182">
        <v>1853</v>
      </c>
      <c r="E59" s="182">
        <v>1646</v>
      </c>
      <c r="F59" s="182">
        <v>11727</v>
      </c>
      <c r="G59" s="182">
        <v>1024</v>
      </c>
      <c r="H59" s="182">
        <v>-6731</v>
      </c>
      <c r="I59" s="182">
        <v>-2004</v>
      </c>
      <c r="J59" s="182">
        <v>-3835</v>
      </c>
      <c r="K59" s="182">
        <v>-4606</v>
      </c>
      <c r="L59" s="45">
        <f t="shared" si="2"/>
        <v>16250</v>
      </c>
      <c r="M59" s="45">
        <f t="shared" si="3"/>
        <v>17176</v>
      </c>
      <c r="N59" s="45">
        <f t="shared" si="4"/>
        <v>-926</v>
      </c>
      <c r="O59" s="42"/>
    </row>
    <row r="60" spans="1:15">
      <c r="A60">
        <f t="shared" si="1"/>
        <v>3</v>
      </c>
      <c r="B60" s="42" t="s">
        <v>365</v>
      </c>
      <c r="C60" s="42">
        <v>2010</v>
      </c>
      <c r="D60" s="182">
        <v>2187</v>
      </c>
      <c r="E60" s="182">
        <v>1943</v>
      </c>
      <c r="F60" s="182">
        <v>14455</v>
      </c>
      <c r="G60" s="182">
        <v>672</v>
      </c>
      <c r="H60" s="182">
        <v>-6588</v>
      </c>
      <c r="I60" s="182">
        <v>-1873</v>
      </c>
      <c r="J60" s="182">
        <v>-4509</v>
      </c>
      <c r="K60" s="182">
        <v>-4669</v>
      </c>
      <c r="L60" s="45">
        <f t="shared" si="2"/>
        <v>19257</v>
      </c>
      <c r="M60" s="45">
        <f t="shared" si="3"/>
        <v>17639</v>
      </c>
      <c r="N60" s="45">
        <f t="shared" si="4"/>
        <v>1618</v>
      </c>
      <c r="O60" s="42"/>
    </row>
    <row r="61" spans="1:15">
      <c r="A61">
        <f t="shared" si="1"/>
        <v>3</v>
      </c>
      <c r="B61" s="42" t="s">
        <v>365</v>
      </c>
      <c r="C61" s="42">
        <v>2011</v>
      </c>
      <c r="D61" s="182">
        <v>2136</v>
      </c>
      <c r="E61" s="182">
        <v>2583</v>
      </c>
      <c r="F61" s="182">
        <v>16300</v>
      </c>
      <c r="G61" s="182">
        <v>433</v>
      </c>
      <c r="H61" s="182">
        <v>-6942</v>
      </c>
      <c r="I61" s="182">
        <v>-2055</v>
      </c>
      <c r="J61" s="182">
        <v>-5693</v>
      </c>
      <c r="K61" s="182">
        <v>-5217</v>
      </c>
      <c r="L61" s="45">
        <f t="shared" si="2"/>
        <v>21452</v>
      </c>
      <c r="M61" s="45">
        <f t="shared" si="3"/>
        <v>19907</v>
      </c>
      <c r="N61" s="45">
        <f t="shared" si="4"/>
        <v>1545</v>
      </c>
      <c r="O61" s="42"/>
    </row>
    <row r="62" spans="1:15">
      <c r="A62">
        <f t="shared" si="1"/>
        <v>3</v>
      </c>
      <c r="B62" s="42" t="s">
        <v>365</v>
      </c>
      <c r="C62" s="42">
        <v>2012</v>
      </c>
      <c r="D62" s="182">
        <v>2416</v>
      </c>
      <c r="E62" s="182">
        <v>2379</v>
      </c>
      <c r="F62" s="182">
        <v>19059</v>
      </c>
      <c r="G62" s="182">
        <v>755</v>
      </c>
      <c r="H62" s="182">
        <v>-4931</v>
      </c>
      <c r="I62" s="182">
        <v>-1597</v>
      </c>
      <c r="J62" s="182">
        <v>-4854</v>
      </c>
      <c r="K62" s="182">
        <v>-4020</v>
      </c>
      <c r="L62" s="45">
        <f t="shared" si="2"/>
        <v>24609</v>
      </c>
      <c r="M62" s="45">
        <f t="shared" si="3"/>
        <v>15402</v>
      </c>
      <c r="N62" s="45">
        <f t="shared" si="4"/>
        <v>9207</v>
      </c>
      <c r="O62" s="42"/>
    </row>
    <row r="63" spans="1:15">
      <c r="A63">
        <f t="shared" si="1"/>
        <v>3</v>
      </c>
      <c r="B63" s="42" t="s">
        <v>365</v>
      </c>
      <c r="C63" s="42">
        <v>2013</v>
      </c>
      <c r="D63" s="182">
        <v>2464</v>
      </c>
      <c r="E63" s="182">
        <v>3080</v>
      </c>
      <c r="F63" s="182">
        <v>24962</v>
      </c>
      <c r="G63" s="182">
        <v>2123</v>
      </c>
      <c r="H63" s="182">
        <v>-4352</v>
      </c>
      <c r="I63" s="182">
        <v>-1412</v>
      </c>
      <c r="J63" s="182">
        <v>-4682</v>
      </c>
      <c r="K63" s="182">
        <v>-3495</v>
      </c>
      <c r="L63" s="45">
        <f t="shared" si="2"/>
        <v>32629</v>
      </c>
      <c r="M63" s="45">
        <f t="shared" si="3"/>
        <v>13941</v>
      </c>
      <c r="N63" s="45">
        <f t="shared" si="4"/>
        <v>18688</v>
      </c>
      <c r="O63" s="42"/>
    </row>
    <row r="64" spans="1:15">
      <c r="A64">
        <f t="shared" si="1"/>
        <v>3</v>
      </c>
      <c r="B64" s="42" t="s">
        <v>365</v>
      </c>
      <c r="C64" s="42">
        <v>2014</v>
      </c>
      <c r="D64" s="182">
        <v>2710</v>
      </c>
      <c r="E64" s="182">
        <v>4164</v>
      </c>
      <c r="F64" s="182">
        <v>29671</v>
      </c>
      <c r="G64" s="182">
        <v>2714</v>
      </c>
      <c r="H64" s="182">
        <v>-4081</v>
      </c>
      <c r="I64" s="182">
        <v>-1447</v>
      </c>
      <c r="J64" s="182">
        <v>-4645</v>
      </c>
      <c r="K64" s="182">
        <v>-3318</v>
      </c>
      <c r="L64" s="45">
        <f t="shared" si="2"/>
        <v>39259</v>
      </c>
      <c r="M64" s="45">
        <f t="shared" si="3"/>
        <v>13491</v>
      </c>
      <c r="N64" s="45">
        <f t="shared" si="4"/>
        <v>25768</v>
      </c>
      <c r="O64" s="42"/>
    </row>
    <row r="65" spans="1:15">
      <c r="A65">
        <f t="shared" si="1"/>
        <v>3</v>
      </c>
      <c r="B65" s="42" t="s">
        <v>365</v>
      </c>
      <c r="C65" s="42">
        <v>2015</v>
      </c>
      <c r="D65" s="182">
        <v>1875</v>
      </c>
      <c r="E65" s="182">
        <v>4790</v>
      </c>
      <c r="F65" s="182">
        <v>32989</v>
      </c>
      <c r="G65" s="182">
        <v>2678</v>
      </c>
      <c r="H65" s="182">
        <v>-4204</v>
      </c>
      <c r="I65" s="182">
        <v>-1489</v>
      </c>
      <c r="J65" s="182">
        <v>-5317</v>
      </c>
      <c r="K65" s="182">
        <v>-3230</v>
      </c>
      <c r="L65" s="45">
        <f t="shared" si="2"/>
        <v>42332</v>
      </c>
      <c r="M65" s="45">
        <f t="shared" si="3"/>
        <v>14240</v>
      </c>
      <c r="N65" s="45">
        <f t="shared" si="4"/>
        <v>28092</v>
      </c>
      <c r="O65" s="42"/>
    </row>
    <row r="66" spans="1:15">
      <c r="A66">
        <f t="shared" si="1"/>
        <v>3</v>
      </c>
      <c r="B66" s="42" t="s">
        <v>365</v>
      </c>
      <c r="C66" s="42">
        <v>2016</v>
      </c>
      <c r="D66" s="182">
        <v>2058</v>
      </c>
      <c r="E66" s="182">
        <v>6177</v>
      </c>
      <c r="F66" s="182">
        <v>37768</v>
      </c>
      <c r="G66" s="182">
        <v>3487</v>
      </c>
      <c r="H66" s="182">
        <v>-3920</v>
      </c>
      <c r="I66" s="182">
        <v>-1389</v>
      </c>
      <c r="J66" s="182">
        <v>-5177</v>
      </c>
      <c r="K66" s="182">
        <v>-3071</v>
      </c>
      <c r="L66" s="45">
        <f t="shared" si="2"/>
        <v>49490</v>
      </c>
      <c r="M66" s="45">
        <f t="shared" si="3"/>
        <v>13557</v>
      </c>
      <c r="N66" s="45">
        <f t="shared" si="4"/>
        <v>35933</v>
      </c>
      <c r="O66" s="42"/>
    </row>
    <row r="67" spans="1:15">
      <c r="A67">
        <f t="shared" si="1"/>
        <v>3</v>
      </c>
      <c r="B67" s="42" t="s">
        <v>365</v>
      </c>
      <c r="C67" s="42">
        <v>2017</v>
      </c>
      <c r="D67" s="182">
        <v>1495</v>
      </c>
      <c r="E67" s="182">
        <v>6702</v>
      </c>
      <c r="F67" s="182">
        <v>44579</v>
      </c>
      <c r="G67" s="182">
        <v>4474</v>
      </c>
      <c r="H67" s="182">
        <v>-4052</v>
      </c>
      <c r="I67" s="182">
        <v>-1784</v>
      </c>
      <c r="J67" s="182">
        <v>-6502</v>
      </c>
      <c r="K67" s="182">
        <v>-3177</v>
      </c>
      <c r="L67" s="45">
        <f t="shared" si="2"/>
        <v>57250</v>
      </c>
      <c r="M67" s="45">
        <f t="shared" si="3"/>
        <v>15515</v>
      </c>
      <c r="N67" s="45">
        <f t="shared" si="4"/>
        <v>41735</v>
      </c>
      <c r="O67" s="42"/>
    </row>
    <row r="68" spans="1:15">
      <c r="A68">
        <f t="shared" si="1"/>
        <v>3</v>
      </c>
      <c r="B68" s="42" t="s">
        <v>365</v>
      </c>
      <c r="C68" s="42">
        <v>2018</v>
      </c>
      <c r="D68" s="182">
        <v>1012</v>
      </c>
      <c r="E68" s="182">
        <v>5859</v>
      </c>
      <c r="F68" s="182">
        <v>46909</v>
      </c>
      <c r="G68" s="182">
        <v>4368</v>
      </c>
      <c r="H68" s="182">
        <v>-4421</v>
      </c>
      <c r="I68" s="182">
        <v>-1897</v>
      </c>
      <c r="J68" s="182">
        <v>-7829</v>
      </c>
      <c r="K68" s="182">
        <v>-3532</v>
      </c>
      <c r="L68" s="45">
        <f t="shared" si="2"/>
        <v>58148</v>
      </c>
      <c r="M68" s="45">
        <f t="shared" si="3"/>
        <v>17679</v>
      </c>
      <c r="N68" s="45">
        <f t="shared" si="4"/>
        <v>40469</v>
      </c>
      <c r="O68" s="42"/>
    </row>
    <row r="69" spans="1:15">
      <c r="A69">
        <f t="shared" si="1"/>
        <v>3</v>
      </c>
      <c r="B69" s="42" t="s">
        <v>365</v>
      </c>
      <c r="C69" s="42">
        <v>2019</v>
      </c>
      <c r="D69" s="182">
        <v>1227</v>
      </c>
      <c r="E69" s="182">
        <v>5484</v>
      </c>
      <c r="F69" s="182">
        <v>44103</v>
      </c>
      <c r="G69" s="182">
        <v>3916</v>
      </c>
      <c r="H69" s="182">
        <v>-4394</v>
      </c>
      <c r="I69" s="182">
        <v>-2049</v>
      </c>
      <c r="J69" s="182">
        <v>-8702</v>
      </c>
      <c r="K69" s="182">
        <v>-3670</v>
      </c>
      <c r="L69" s="45">
        <f t="shared" si="2"/>
        <v>54730</v>
      </c>
      <c r="M69" s="45">
        <f t="shared" si="3"/>
        <v>18815</v>
      </c>
      <c r="N69" s="45">
        <f t="shared" si="4"/>
        <v>35915</v>
      </c>
      <c r="O69" s="42"/>
    </row>
    <row r="70" spans="1:15">
      <c r="A70">
        <f t="shared" si="1"/>
        <v>3</v>
      </c>
      <c r="B70" s="42" t="s">
        <v>365</v>
      </c>
      <c r="C70" s="42">
        <v>2020</v>
      </c>
      <c r="D70" s="182">
        <v>1342</v>
      </c>
      <c r="E70" s="182">
        <v>4278</v>
      </c>
      <c r="F70" s="182">
        <v>33737</v>
      </c>
      <c r="G70" s="182">
        <v>3117</v>
      </c>
      <c r="H70" s="182">
        <v>-4111</v>
      </c>
      <c r="I70" s="182">
        <v>-2175</v>
      </c>
      <c r="J70" s="182">
        <v>-9048</v>
      </c>
      <c r="K70" s="182">
        <v>-3378</v>
      </c>
      <c r="L70" s="45">
        <f t="shared" si="2"/>
        <v>42474</v>
      </c>
      <c r="M70" s="45">
        <f t="shared" si="3"/>
        <v>18712</v>
      </c>
      <c r="N70" s="45">
        <f t="shared" si="4"/>
        <v>23762</v>
      </c>
      <c r="O70" s="42"/>
    </row>
    <row r="71" spans="1:15">
      <c r="A71">
        <f t="shared" si="1"/>
        <v>3</v>
      </c>
      <c r="B71" s="42" t="s">
        <v>365</v>
      </c>
      <c r="C71" s="42">
        <v>2021</v>
      </c>
      <c r="D71" s="182">
        <v>1781</v>
      </c>
      <c r="E71" s="182">
        <v>3048</v>
      </c>
      <c r="F71" s="182">
        <v>46418</v>
      </c>
      <c r="G71" s="182">
        <v>1707</v>
      </c>
      <c r="H71" s="182">
        <v>-4005</v>
      </c>
      <c r="I71" s="182">
        <v>-2090</v>
      </c>
      <c r="J71" s="182">
        <v>-9801</v>
      </c>
      <c r="K71" s="182">
        <v>-3122</v>
      </c>
      <c r="L71" s="45">
        <f t="shared" si="2"/>
        <v>52954</v>
      </c>
      <c r="M71" s="45">
        <f t="shared" si="3"/>
        <v>19018</v>
      </c>
      <c r="N71" s="45">
        <f t="shared" si="4"/>
        <v>33936</v>
      </c>
      <c r="O71" s="42"/>
    </row>
    <row r="72" spans="1:15">
      <c r="B72" s="187" t="s">
        <v>365</v>
      </c>
      <c r="C72" s="187">
        <v>2022</v>
      </c>
      <c r="D72" s="200">
        <v>2218</v>
      </c>
      <c r="E72" s="200">
        <v>3453</v>
      </c>
      <c r="F72" s="200">
        <v>40050</v>
      </c>
      <c r="G72" s="200">
        <v>2130</v>
      </c>
      <c r="H72" s="200">
        <v>-3933</v>
      </c>
      <c r="I72" s="200">
        <v>-2096</v>
      </c>
      <c r="J72" s="200">
        <v>-10831</v>
      </c>
      <c r="K72" s="200">
        <v>-2961</v>
      </c>
      <c r="L72" s="201">
        <f>SUM(D72:G72)</f>
        <v>47851</v>
      </c>
      <c r="M72" s="201">
        <f t="shared" ref="M72:M120" si="5">-SUM(H72:K72)</f>
        <v>19821</v>
      </c>
      <c r="N72" s="201">
        <f t="shared" ref="N72:N120" si="6">SUM(D72:K72)</f>
        <v>28030</v>
      </c>
      <c r="O72" s="42"/>
    </row>
    <row r="73" spans="1:15">
      <c r="B73" s="187" t="s">
        <v>365</v>
      </c>
      <c r="C73" s="187">
        <v>2023</v>
      </c>
      <c r="D73" s="200">
        <v>2020</v>
      </c>
      <c r="E73" s="200">
        <v>2615</v>
      </c>
      <c r="F73" s="200">
        <v>29796</v>
      </c>
      <c r="G73" s="200">
        <v>2044</v>
      </c>
      <c r="H73" s="200">
        <v>-3443</v>
      </c>
      <c r="I73" s="200">
        <v>-2103</v>
      </c>
      <c r="J73" s="200">
        <v>-11166</v>
      </c>
      <c r="K73" s="200">
        <v>-2655</v>
      </c>
      <c r="L73" s="201">
        <f>SUM(D73:G73)</f>
        <v>36475</v>
      </c>
      <c r="M73" s="201">
        <f>-SUM(H73:K73)</f>
        <v>19367</v>
      </c>
      <c r="N73" s="201">
        <f>SUM(D73:K73)</f>
        <v>17108</v>
      </c>
      <c r="O73" s="42"/>
    </row>
    <row r="74" spans="1:15">
      <c r="B74" s="187" t="s">
        <v>365</v>
      </c>
      <c r="C74" s="187">
        <v>2024</v>
      </c>
      <c r="D74" s="200">
        <v>1640</v>
      </c>
      <c r="E74" s="200">
        <v>2799</v>
      </c>
      <c r="F74" s="200">
        <v>33675</v>
      </c>
      <c r="G74" s="200">
        <v>2328</v>
      </c>
      <c r="H74" s="200">
        <v>-3508</v>
      </c>
      <c r="I74" s="200">
        <v>-2541</v>
      </c>
      <c r="J74" s="200">
        <v>-17248</v>
      </c>
      <c r="K74" s="200">
        <v>-2900</v>
      </c>
      <c r="L74" s="201">
        <f>SUM(D74:G74)</f>
        <v>40442</v>
      </c>
      <c r="M74" s="201">
        <f>-SUM(H74:K74)</f>
        <v>26197</v>
      </c>
      <c r="N74" s="201">
        <f>SUM(D74:K74)</f>
        <v>14245</v>
      </c>
      <c r="O74" s="42"/>
    </row>
    <row r="75" spans="1:15">
      <c r="A75">
        <f>IF(B75=B71, A71, A71+1)</f>
        <v>4</v>
      </c>
      <c r="B75" s="42" t="s">
        <v>366</v>
      </c>
      <c r="C75" s="42">
        <v>2001</v>
      </c>
      <c r="D75" s="182">
        <v>58260</v>
      </c>
      <c r="E75" s="182">
        <v>117137</v>
      </c>
      <c r="F75" s="182">
        <v>2590</v>
      </c>
      <c r="G75" s="182">
        <v>13406</v>
      </c>
      <c r="H75" s="182">
        <v>-79512</v>
      </c>
      <c r="I75" s="182">
        <v>-38936</v>
      </c>
      <c r="J75" s="182">
        <v>-583</v>
      </c>
      <c r="K75" s="182">
        <v>-4423</v>
      </c>
      <c r="L75" s="45">
        <f t="shared" ref="L75:L120" si="7">SUM(D75:G75)</f>
        <v>191393</v>
      </c>
      <c r="M75" s="45">
        <f t="shared" si="5"/>
        <v>123454</v>
      </c>
      <c r="N75" s="45">
        <f t="shared" si="6"/>
        <v>67939</v>
      </c>
      <c r="O75" s="42"/>
    </row>
    <row r="76" spans="1:15">
      <c r="A76">
        <f t="shared" si="1"/>
        <v>4</v>
      </c>
      <c r="B76" s="42" t="s">
        <v>366</v>
      </c>
      <c r="C76" s="42">
        <v>2002</v>
      </c>
      <c r="D76" s="182">
        <v>64324</v>
      </c>
      <c r="E76" s="182">
        <v>120795</v>
      </c>
      <c r="F76" s="182">
        <v>2536</v>
      </c>
      <c r="G76" s="182">
        <v>17666</v>
      </c>
      <c r="H76" s="182">
        <v>-75698</v>
      </c>
      <c r="I76" s="182">
        <v>-43102</v>
      </c>
      <c r="J76" s="182">
        <v>-535</v>
      </c>
      <c r="K76" s="182">
        <v>-5398</v>
      </c>
      <c r="L76" s="45">
        <f t="shared" si="7"/>
        <v>205321</v>
      </c>
      <c r="M76" s="45">
        <f t="shared" si="5"/>
        <v>124733</v>
      </c>
      <c r="N76" s="45">
        <f t="shared" si="6"/>
        <v>80588</v>
      </c>
      <c r="O76" s="42"/>
    </row>
    <row r="77" spans="1:15">
      <c r="A77">
        <f t="shared" ref="A77:A143" si="8">IF(B77=B76, A76, A76+1)</f>
        <v>4</v>
      </c>
      <c r="B77" s="42" t="s">
        <v>366</v>
      </c>
      <c r="C77" s="42">
        <v>2003</v>
      </c>
      <c r="D77" s="182">
        <v>70434</v>
      </c>
      <c r="E77" s="182">
        <v>135333</v>
      </c>
      <c r="F77" s="182">
        <v>2384</v>
      </c>
      <c r="G77" s="182">
        <v>23835</v>
      </c>
      <c r="H77" s="182">
        <v>-72298</v>
      </c>
      <c r="I77" s="182">
        <v>-48423</v>
      </c>
      <c r="J77" s="182">
        <v>-557</v>
      </c>
      <c r="K77" s="182">
        <v>-6597</v>
      </c>
      <c r="L77" s="45">
        <f t="shared" si="7"/>
        <v>231986</v>
      </c>
      <c r="M77" s="45">
        <f t="shared" si="5"/>
        <v>127875</v>
      </c>
      <c r="N77" s="45">
        <f t="shared" si="6"/>
        <v>104111</v>
      </c>
      <c r="O77" s="42"/>
    </row>
    <row r="78" spans="1:15">
      <c r="A78">
        <f t="shared" si="8"/>
        <v>4</v>
      </c>
      <c r="B78" s="42" t="s">
        <v>366</v>
      </c>
      <c r="C78" s="42">
        <v>2004</v>
      </c>
      <c r="D78" s="182">
        <v>73920</v>
      </c>
      <c r="E78" s="182">
        <v>135514</v>
      </c>
      <c r="F78" s="182">
        <v>2749</v>
      </c>
      <c r="G78" s="182">
        <v>20737</v>
      </c>
      <c r="H78" s="182">
        <v>-71888</v>
      </c>
      <c r="I78" s="182">
        <v>-55875</v>
      </c>
      <c r="J78" s="182">
        <v>-528</v>
      </c>
      <c r="K78" s="182">
        <v>-7822</v>
      </c>
      <c r="L78" s="45">
        <f t="shared" si="7"/>
        <v>232920</v>
      </c>
      <c r="M78" s="45">
        <f t="shared" si="5"/>
        <v>136113</v>
      </c>
      <c r="N78" s="45">
        <f t="shared" si="6"/>
        <v>96807</v>
      </c>
      <c r="O78" s="42"/>
    </row>
    <row r="79" spans="1:15">
      <c r="A79">
        <f t="shared" si="8"/>
        <v>4</v>
      </c>
      <c r="B79" s="42" t="s">
        <v>366</v>
      </c>
      <c r="C79" s="42">
        <v>2005</v>
      </c>
      <c r="D79" s="182">
        <v>75031</v>
      </c>
      <c r="E79" s="182">
        <v>135301</v>
      </c>
      <c r="F79" s="182">
        <v>4359</v>
      </c>
      <c r="G79" s="182">
        <v>19577</v>
      </c>
      <c r="H79" s="182">
        <v>-70496</v>
      </c>
      <c r="I79" s="182">
        <v>-64653</v>
      </c>
      <c r="J79" s="182">
        <v>-500</v>
      </c>
      <c r="K79" s="182">
        <v>-9401</v>
      </c>
      <c r="L79" s="45">
        <f t="shared" si="7"/>
        <v>234268</v>
      </c>
      <c r="M79" s="45">
        <f t="shared" si="5"/>
        <v>145050</v>
      </c>
      <c r="N79" s="45">
        <f t="shared" si="6"/>
        <v>89218</v>
      </c>
      <c r="O79" s="42"/>
    </row>
    <row r="80" spans="1:15">
      <c r="A80">
        <f t="shared" si="8"/>
        <v>4</v>
      </c>
      <c r="B80" s="42" t="s">
        <v>366</v>
      </c>
      <c r="C80" s="42">
        <v>2006</v>
      </c>
      <c r="D80" s="182">
        <v>72442</v>
      </c>
      <c r="E80" s="182">
        <v>115274</v>
      </c>
      <c r="F80" s="182">
        <v>5978</v>
      </c>
      <c r="G80" s="182">
        <v>11107</v>
      </c>
      <c r="H80" s="182">
        <v>-67456</v>
      </c>
      <c r="I80" s="182">
        <v>-71433</v>
      </c>
      <c r="J80" s="182">
        <v>-544</v>
      </c>
      <c r="K80" s="182">
        <v>-10806</v>
      </c>
      <c r="L80" s="45">
        <f t="shared" si="7"/>
        <v>204801</v>
      </c>
      <c r="M80" s="45">
        <f t="shared" si="5"/>
        <v>150239</v>
      </c>
      <c r="N80" s="45">
        <f t="shared" si="6"/>
        <v>54562</v>
      </c>
      <c r="O80" s="42"/>
    </row>
    <row r="81" spans="1:15">
      <c r="A81">
        <f t="shared" si="8"/>
        <v>4</v>
      </c>
      <c r="B81" s="42" t="s">
        <v>366</v>
      </c>
      <c r="C81" s="42">
        <v>2007</v>
      </c>
      <c r="D81" s="182">
        <v>71503</v>
      </c>
      <c r="E81" s="182">
        <v>115784</v>
      </c>
      <c r="F81" s="182">
        <v>7912</v>
      </c>
      <c r="G81" s="182">
        <v>8023</v>
      </c>
      <c r="H81" s="182">
        <v>-65314</v>
      </c>
      <c r="I81" s="182">
        <v>-77489</v>
      </c>
      <c r="J81" s="182">
        <v>-631</v>
      </c>
      <c r="K81" s="182">
        <v>-11370</v>
      </c>
      <c r="L81" s="45">
        <f t="shared" si="7"/>
        <v>203222</v>
      </c>
      <c r="M81" s="45">
        <f t="shared" si="5"/>
        <v>154804</v>
      </c>
      <c r="N81" s="45">
        <f t="shared" si="6"/>
        <v>48418</v>
      </c>
      <c r="O81" s="42"/>
    </row>
    <row r="82" spans="1:15">
      <c r="A82">
        <f t="shared" si="8"/>
        <v>4</v>
      </c>
      <c r="B82" s="42" t="s">
        <v>366</v>
      </c>
      <c r="C82" s="42">
        <v>2008</v>
      </c>
      <c r="D82" s="182">
        <v>65522</v>
      </c>
      <c r="E82" s="182">
        <v>91275</v>
      </c>
      <c r="F82" s="182">
        <v>9716</v>
      </c>
      <c r="G82" s="182">
        <v>3216</v>
      </c>
      <c r="H82" s="182">
        <v>-62717</v>
      </c>
      <c r="I82" s="182">
        <v>-80261</v>
      </c>
      <c r="J82" s="182">
        <v>-686</v>
      </c>
      <c r="K82" s="182">
        <v>-11940</v>
      </c>
      <c r="L82" s="45">
        <f t="shared" si="7"/>
        <v>169729</v>
      </c>
      <c r="M82" s="45">
        <f t="shared" si="5"/>
        <v>155604</v>
      </c>
      <c r="N82" s="45">
        <f t="shared" si="6"/>
        <v>14125</v>
      </c>
      <c r="O82" s="42"/>
    </row>
    <row r="83" spans="1:15">
      <c r="A83">
        <f t="shared" si="8"/>
        <v>4</v>
      </c>
      <c r="B83" s="42" t="s">
        <v>366</v>
      </c>
      <c r="C83" s="42">
        <v>2009</v>
      </c>
      <c r="D83" s="182">
        <v>47959</v>
      </c>
      <c r="E83" s="182">
        <v>71922</v>
      </c>
      <c r="F83" s="182">
        <v>8737</v>
      </c>
      <c r="G83" s="182">
        <v>1302</v>
      </c>
      <c r="H83" s="182">
        <v>-53379</v>
      </c>
      <c r="I83" s="182">
        <v>-72773</v>
      </c>
      <c r="J83" s="182">
        <v>-721</v>
      </c>
      <c r="K83" s="182">
        <v>-10784</v>
      </c>
      <c r="L83" s="45">
        <f t="shared" si="7"/>
        <v>129920</v>
      </c>
      <c r="M83" s="45">
        <f t="shared" si="5"/>
        <v>137657</v>
      </c>
      <c r="N83" s="45">
        <f t="shared" si="6"/>
        <v>-7737</v>
      </c>
      <c r="O83" s="42"/>
    </row>
    <row r="84" spans="1:15">
      <c r="A84">
        <f t="shared" si="8"/>
        <v>4</v>
      </c>
      <c r="B84" s="42" t="s">
        <v>366</v>
      </c>
      <c r="C84" s="42">
        <v>2010</v>
      </c>
      <c r="D84" s="182">
        <v>54414</v>
      </c>
      <c r="E84" s="182">
        <v>91757</v>
      </c>
      <c r="F84" s="182">
        <v>9823</v>
      </c>
      <c r="G84" s="182">
        <v>843</v>
      </c>
      <c r="H84" s="182">
        <v>-51343</v>
      </c>
      <c r="I84" s="182">
        <v>-73276</v>
      </c>
      <c r="J84" s="182">
        <v>-795</v>
      </c>
      <c r="K84" s="182">
        <v>-10979</v>
      </c>
      <c r="L84" s="45">
        <f t="shared" si="7"/>
        <v>156837</v>
      </c>
      <c r="M84" s="45">
        <f t="shared" si="5"/>
        <v>136393</v>
      </c>
      <c r="N84" s="45">
        <f t="shared" si="6"/>
        <v>20444</v>
      </c>
      <c r="O84" s="42"/>
    </row>
    <row r="85" spans="1:15">
      <c r="A85">
        <f t="shared" si="8"/>
        <v>4</v>
      </c>
      <c r="B85" s="42" t="s">
        <v>366</v>
      </c>
      <c r="C85" s="42">
        <v>2011</v>
      </c>
      <c r="D85" s="182">
        <v>54905</v>
      </c>
      <c r="E85" s="182">
        <v>83066</v>
      </c>
      <c r="F85" s="182">
        <v>11023</v>
      </c>
      <c r="G85" s="182">
        <v>1053</v>
      </c>
      <c r="H85" s="182">
        <v>-56368</v>
      </c>
      <c r="I85" s="182">
        <v>-87424</v>
      </c>
      <c r="J85" s="182">
        <v>-1030</v>
      </c>
      <c r="K85" s="182">
        <v>-12928</v>
      </c>
      <c r="L85" s="45">
        <f t="shared" si="7"/>
        <v>150047</v>
      </c>
      <c r="M85" s="45">
        <f t="shared" si="5"/>
        <v>157750</v>
      </c>
      <c r="N85" s="45">
        <f t="shared" si="6"/>
        <v>-7703</v>
      </c>
      <c r="O85" s="42"/>
    </row>
    <row r="86" spans="1:15">
      <c r="A86">
        <f t="shared" si="8"/>
        <v>4</v>
      </c>
      <c r="B86" s="42" t="s">
        <v>366</v>
      </c>
      <c r="C86" s="42">
        <v>2012</v>
      </c>
      <c r="D86" s="182">
        <v>64780</v>
      </c>
      <c r="E86" s="182">
        <v>79972</v>
      </c>
      <c r="F86" s="182">
        <v>14245</v>
      </c>
      <c r="G86" s="182">
        <v>1895</v>
      </c>
      <c r="H86" s="182">
        <v>-43734</v>
      </c>
      <c r="I86" s="182">
        <v>-68762</v>
      </c>
      <c r="J86" s="182">
        <v>-885</v>
      </c>
      <c r="K86" s="182">
        <v>-9940</v>
      </c>
      <c r="L86" s="45">
        <f t="shared" si="7"/>
        <v>160892</v>
      </c>
      <c r="M86" s="45">
        <f t="shared" si="5"/>
        <v>123321</v>
      </c>
      <c r="N86" s="45">
        <f t="shared" si="6"/>
        <v>37571</v>
      </c>
      <c r="O86" s="42"/>
    </row>
    <row r="87" spans="1:15">
      <c r="A87">
        <f t="shared" si="8"/>
        <v>4</v>
      </c>
      <c r="B87" s="42" t="s">
        <v>366</v>
      </c>
      <c r="C87" s="42">
        <v>2013</v>
      </c>
      <c r="D87" s="182">
        <v>69256</v>
      </c>
      <c r="E87" s="182">
        <v>99901</v>
      </c>
      <c r="F87" s="182">
        <v>15471</v>
      </c>
      <c r="G87" s="182">
        <v>2295</v>
      </c>
      <c r="H87" s="182">
        <v>-44453</v>
      </c>
      <c r="I87" s="182">
        <v>-73941</v>
      </c>
      <c r="J87" s="182">
        <v>-998</v>
      </c>
      <c r="K87" s="182">
        <v>-9216</v>
      </c>
      <c r="L87" s="45">
        <f t="shared" si="7"/>
        <v>186923</v>
      </c>
      <c r="M87" s="45">
        <f t="shared" si="5"/>
        <v>128608</v>
      </c>
      <c r="N87" s="45">
        <f t="shared" si="6"/>
        <v>58315</v>
      </c>
      <c r="O87" s="42"/>
    </row>
    <row r="88" spans="1:15">
      <c r="A88">
        <f t="shared" si="8"/>
        <v>4</v>
      </c>
      <c r="B88" s="42" t="s">
        <v>366</v>
      </c>
      <c r="C88" s="42">
        <v>2014</v>
      </c>
      <c r="D88" s="182">
        <v>77555</v>
      </c>
      <c r="E88" s="182">
        <v>130529</v>
      </c>
      <c r="F88" s="182">
        <v>15148</v>
      </c>
      <c r="G88" s="182">
        <v>2134</v>
      </c>
      <c r="H88" s="182">
        <v>-46270</v>
      </c>
      <c r="I88" s="182">
        <v>-79326</v>
      </c>
      <c r="J88" s="182">
        <v>-1057</v>
      </c>
      <c r="K88" s="182">
        <v>-8860</v>
      </c>
      <c r="L88" s="45">
        <f t="shared" si="7"/>
        <v>225366</v>
      </c>
      <c r="M88" s="45">
        <f t="shared" si="5"/>
        <v>135513</v>
      </c>
      <c r="N88" s="45">
        <f t="shared" si="6"/>
        <v>89853</v>
      </c>
      <c r="O88" s="42"/>
    </row>
    <row r="89" spans="1:15">
      <c r="A89">
        <f t="shared" si="8"/>
        <v>4</v>
      </c>
      <c r="B89" s="42" t="s">
        <v>366</v>
      </c>
      <c r="C89" s="42">
        <v>2015</v>
      </c>
      <c r="D89" s="182">
        <v>81524</v>
      </c>
      <c r="E89" s="182">
        <v>144151</v>
      </c>
      <c r="F89" s="182">
        <v>15608</v>
      </c>
      <c r="G89" s="182">
        <v>1996</v>
      </c>
      <c r="H89" s="182">
        <v>-50401</v>
      </c>
      <c r="I89" s="182">
        <v>-87169</v>
      </c>
      <c r="J89" s="182">
        <v>-1203</v>
      </c>
      <c r="K89" s="182">
        <v>-8477</v>
      </c>
      <c r="L89" s="45">
        <f t="shared" si="7"/>
        <v>243279</v>
      </c>
      <c r="M89" s="45">
        <f t="shared" si="5"/>
        <v>147250</v>
      </c>
      <c r="N89" s="45">
        <f t="shared" si="6"/>
        <v>96029</v>
      </c>
      <c r="O89" s="42"/>
    </row>
    <row r="90" spans="1:15">
      <c r="A90">
        <f t="shared" si="8"/>
        <v>4</v>
      </c>
      <c r="B90" s="42" t="s">
        <v>366</v>
      </c>
      <c r="C90" s="42">
        <v>2016</v>
      </c>
      <c r="D90" s="182">
        <v>87302</v>
      </c>
      <c r="E90" s="182">
        <v>148871</v>
      </c>
      <c r="F90" s="182">
        <v>17716</v>
      </c>
      <c r="G90" s="182">
        <v>2761</v>
      </c>
      <c r="H90" s="182">
        <v>-48292</v>
      </c>
      <c r="I90" s="182">
        <v>-86478</v>
      </c>
      <c r="J90" s="182">
        <v>-1253</v>
      </c>
      <c r="K90" s="182">
        <v>-7713</v>
      </c>
      <c r="L90" s="45">
        <f t="shared" si="7"/>
        <v>256650</v>
      </c>
      <c r="M90" s="45">
        <f t="shared" si="5"/>
        <v>143736</v>
      </c>
      <c r="N90" s="45">
        <f t="shared" si="6"/>
        <v>112914</v>
      </c>
      <c r="O90" s="42"/>
    </row>
    <row r="91" spans="1:15">
      <c r="A91">
        <f t="shared" si="8"/>
        <v>4</v>
      </c>
      <c r="B91" s="42" t="s">
        <v>366</v>
      </c>
      <c r="C91" s="42">
        <v>2017</v>
      </c>
      <c r="D91" s="182">
        <v>93374</v>
      </c>
      <c r="E91" s="182">
        <v>161671</v>
      </c>
      <c r="F91" s="182">
        <v>17122</v>
      </c>
      <c r="G91" s="182">
        <v>4439</v>
      </c>
      <c r="H91" s="182">
        <v>-55596</v>
      </c>
      <c r="I91" s="182">
        <v>-101000</v>
      </c>
      <c r="J91" s="182">
        <v>-1773</v>
      </c>
      <c r="K91" s="182">
        <v>-7699</v>
      </c>
      <c r="L91" s="45">
        <f t="shared" si="7"/>
        <v>276606</v>
      </c>
      <c r="M91" s="45">
        <f t="shared" si="5"/>
        <v>166068</v>
      </c>
      <c r="N91" s="45">
        <f t="shared" si="6"/>
        <v>110538</v>
      </c>
      <c r="O91" s="42"/>
    </row>
    <row r="92" spans="1:15">
      <c r="A92">
        <f t="shared" si="8"/>
        <v>4</v>
      </c>
      <c r="B92" s="42" t="s">
        <v>366</v>
      </c>
      <c r="C92" s="42">
        <v>2018</v>
      </c>
      <c r="D92" s="182">
        <v>93868</v>
      </c>
      <c r="E92" s="182">
        <v>143387</v>
      </c>
      <c r="F92" s="182">
        <v>15911</v>
      </c>
      <c r="G92" s="182">
        <v>3509</v>
      </c>
      <c r="H92" s="182">
        <v>-59623</v>
      </c>
      <c r="I92" s="182">
        <v>-112000</v>
      </c>
      <c r="J92" s="182">
        <v>-2329</v>
      </c>
      <c r="K92" s="182">
        <v>-8094</v>
      </c>
      <c r="L92" s="45">
        <f t="shared" si="7"/>
        <v>256675</v>
      </c>
      <c r="M92" s="45">
        <f t="shared" si="5"/>
        <v>182046</v>
      </c>
      <c r="N92" s="45">
        <f t="shared" si="6"/>
        <v>74629</v>
      </c>
      <c r="O92" s="42"/>
    </row>
    <row r="93" spans="1:15">
      <c r="A93">
        <f t="shared" si="8"/>
        <v>4</v>
      </c>
      <c r="B93" s="42" t="s">
        <v>366</v>
      </c>
      <c r="C93" s="42">
        <v>2019</v>
      </c>
      <c r="D93" s="182">
        <v>90019</v>
      </c>
      <c r="E93" s="182">
        <v>136136</v>
      </c>
      <c r="F93" s="182">
        <v>14444</v>
      </c>
      <c r="G93" s="182">
        <v>3471</v>
      </c>
      <c r="H93" s="182">
        <v>-60914</v>
      </c>
      <c r="I93" s="182">
        <v>-115000</v>
      </c>
      <c r="J93" s="182">
        <v>-2751</v>
      </c>
      <c r="K93" s="182">
        <v>-7850</v>
      </c>
      <c r="L93" s="45">
        <f t="shared" si="7"/>
        <v>244070</v>
      </c>
      <c r="M93" s="45">
        <f t="shared" si="5"/>
        <v>186515</v>
      </c>
      <c r="N93" s="45">
        <f t="shared" si="6"/>
        <v>57555</v>
      </c>
      <c r="O93" s="42"/>
    </row>
    <row r="94" spans="1:15">
      <c r="A94">
        <f t="shared" si="8"/>
        <v>4</v>
      </c>
      <c r="B94" s="42" t="s">
        <v>366</v>
      </c>
      <c r="C94" s="42">
        <v>2020</v>
      </c>
      <c r="D94" s="182">
        <v>72012</v>
      </c>
      <c r="E94" s="182">
        <v>109975</v>
      </c>
      <c r="F94" s="182">
        <v>9574</v>
      </c>
      <c r="G94" s="182">
        <v>3583</v>
      </c>
      <c r="H94" s="182">
        <v>-58186</v>
      </c>
      <c r="I94" s="182">
        <v>-112000</v>
      </c>
      <c r="J94" s="182">
        <v>-3087</v>
      </c>
      <c r="K94" s="182">
        <v>-6642</v>
      </c>
      <c r="L94" s="45">
        <f t="shared" si="7"/>
        <v>195144</v>
      </c>
      <c r="M94" s="45">
        <f t="shared" si="5"/>
        <v>179915</v>
      </c>
      <c r="N94" s="45">
        <f t="shared" si="6"/>
        <v>15229</v>
      </c>
      <c r="O94" s="42"/>
    </row>
    <row r="95" spans="1:15">
      <c r="A95">
        <f t="shared" si="8"/>
        <v>4</v>
      </c>
      <c r="B95" s="42" t="s">
        <v>366</v>
      </c>
      <c r="C95" s="42">
        <v>2021</v>
      </c>
      <c r="D95" s="182">
        <v>96879</v>
      </c>
      <c r="E95" s="182">
        <v>116613</v>
      </c>
      <c r="F95" s="182">
        <v>10876</v>
      </c>
      <c r="G95" s="182">
        <v>5456</v>
      </c>
      <c r="H95" s="182">
        <v>-58919</v>
      </c>
      <c r="I95" s="182">
        <v>-115000</v>
      </c>
      <c r="J95" s="182">
        <v>-3605</v>
      </c>
      <c r="K95" s="182">
        <v>-6126</v>
      </c>
      <c r="L95" s="45">
        <f t="shared" si="7"/>
        <v>229824</v>
      </c>
      <c r="M95" s="45">
        <f t="shared" si="5"/>
        <v>183650</v>
      </c>
      <c r="N95" s="45">
        <f t="shared" si="6"/>
        <v>46174</v>
      </c>
      <c r="O95" s="42"/>
    </row>
    <row r="96" spans="1:15">
      <c r="B96" s="42" t="s">
        <v>366</v>
      </c>
      <c r="C96" s="42">
        <v>2022</v>
      </c>
      <c r="D96" s="182">
        <v>92285</v>
      </c>
      <c r="E96" s="182">
        <v>106998</v>
      </c>
      <c r="F96" s="182">
        <v>11301</v>
      </c>
      <c r="G96" s="182">
        <v>3823</v>
      </c>
      <c r="H96" s="182">
        <v>-58563</v>
      </c>
      <c r="I96" s="182">
        <v>-118000</v>
      </c>
      <c r="J96" s="182">
        <v>-4500</v>
      </c>
      <c r="K96" s="182">
        <v>-5828</v>
      </c>
      <c r="L96" s="45">
        <f t="shared" si="7"/>
        <v>214407</v>
      </c>
      <c r="M96" s="45">
        <f t="shared" si="5"/>
        <v>186891</v>
      </c>
      <c r="N96" s="45">
        <f t="shared" si="6"/>
        <v>27516</v>
      </c>
      <c r="O96" s="42"/>
    </row>
    <row r="97" spans="1:15">
      <c r="B97" s="42" t="s">
        <v>366</v>
      </c>
      <c r="C97" s="42">
        <v>2023</v>
      </c>
      <c r="D97" s="182">
        <v>83370</v>
      </c>
      <c r="E97" s="182">
        <v>112662</v>
      </c>
      <c r="F97" s="182">
        <v>9061</v>
      </c>
      <c r="G97" s="182">
        <v>1652</v>
      </c>
      <c r="H97" s="182">
        <v>-54360</v>
      </c>
      <c r="I97" s="182">
        <v>-106000</v>
      </c>
      <c r="J97" s="182">
        <v>-5211</v>
      </c>
      <c r="K97" s="182">
        <v>-5414</v>
      </c>
      <c r="L97" s="45">
        <f>SUM(D97:G97)</f>
        <v>206745</v>
      </c>
      <c r="M97" s="45">
        <f>-SUM(H97:K97)</f>
        <v>170985</v>
      </c>
      <c r="N97" s="45">
        <f>SUM(D97:K97)</f>
        <v>35760</v>
      </c>
      <c r="O97" s="42"/>
    </row>
    <row r="98" spans="1:15">
      <c r="B98" s="42" t="s">
        <v>366</v>
      </c>
      <c r="C98" s="42">
        <v>2024</v>
      </c>
      <c r="D98" s="182">
        <v>75662</v>
      </c>
      <c r="E98" s="182">
        <v>98792</v>
      </c>
      <c r="F98" s="182">
        <v>8243</v>
      </c>
      <c r="G98" s="182">
        <v>1545</v>
      </c>
      <c r="H98" s="182">
        <v>-54428</v>
      </c>
      <c r="I98" s="182">
        <v>-96628</v>
      </c>
      <c r="J98" s="182">
        <v>-7083</v>
      </c>
      <c r="K98" s="182">
        <v>-5092</v>
      </c>
      <c r="L98" s="45">
        <f>SUM(D98:G98)</f>
        <v>184242</v>
      </c>
      <c r="M98" s="45">
        <f>-SUM(H98:K98)</f>
        <v>163231</v>
      </c>
      <c r="N98" s="45">
        <f>SUM(D98:K98)</f>
        <v>21011</v>
      </c>
      <c r="O98" s="42"/>
    </row>
    <row r="99" spans="1:15">
      <c r="A99">
        <f>IF(B99=B95, A95, A95+1)</f>
        <v>5</v>
      </c>
      <c r="B99" s="42" t="s">
        <v>367</v>
      </c>
      <c r="C99" s="42">
        <v>2001</v>
      </c>
      <c r="D99" s="182">
        <v>4417</v>
      </c>
      <c r="E99" s="182">
        <v>2355</v>
      </c>
      <c r="F99" s="182">
        <v>0</v>
      </c>
      <c r="G99" s="182">
        <v>1</v>
      </c>
      <c r="H99" s="182">
        <v>-3504</v>
      </c>
      <c r="I99" s="182">
        <v>-2077</v>
      </c>
      <c r="J99" s="182">
        <v>0</v>
      </c>
      <c r="K99" s="182">
        <v>-3</v>
      </c>
      <c r="L99" s="45">
        <f t="shared" si="7"/>
        <v>6773</v>
      </c>
      <c r="M99" s="45">
        <f t="shared" si="5"/>
        <v>5584</v>
      </c>
      <c r="N99" s="45">
        <f t="shared" si="6"/>
        <v>1189</v>
      </c>
      <c r="O99" s="42"/>
    </row>
    <row r="100" spans="1:15">
      <c r="A100">
        <f t="shared" si="8"/>
        <v>5</v>
      </c>
      <c r="B100" s="42" t="s">
        <v>367</v>
      </c>
      <c r="C100" s="42">
        <v>2002</v>
      </c>
      <c r="D100" s="182">
        <v>4529</v>
      </c>
      <c r="E100" s="182">
        <v>2667</v>
      </c>
      <c r="F100" s="182">
        <v>0</v>
      </c>
      <c r="G100" s="182">
        <v>2</v>
      </c>
      <c r="H100" s="182">
        <v>-3135</v>
      </c>
      <c r="I100" s="182">
        <v>-1943</v>
      </c>
      <c r="J100" s="182">
        <v>0</v>
      </c>
      <c r="K100" s="182">
        <v>0</v>
      </c>
      <c r="L100" s="45">
        <f t="shared" si="7"/>
        <v>7198</v>
      </c>
      <c r="M100" s="45">
        <f t="shared" si="5"/>
        <v>5078</v>
      </c>
      <c r="N100" s="45">
        <f t="shared" si="6"/>
        <v>2120</v>
      </c>
      <c r="O100" s="42"/>
    </row>
    <row r="101" spans="1:15">
      <c r="A101">
        <f t="shared" si="8"/>
        <v>5</v>
      </c>
      <c r="B101" s="42" t="s">
        <v>367</v>
      </c>
      <c r="C101" s="42">
        <v>2003</v>
      </c>
      <c r="D101" s="182">
        <v>5470</v>
      </c>
      <c r="E101" s="182">
        <v>2970</v>
      </c>
      <c r="F101" s="182">
        <v>0</v>
      </c>
      <c r="G101" s="182">
        <v>3</v>
      </c>
      <c r="H101" s="182">
        <v>-3041</v>
      </c>
      <c r="I101" s="182">
        <v>-1990</v>
      </c>
      <c r="J101" s="182">
        <v>0</v>
      </c>
      <c r="K101" s="182">
        <v>-1</v>
      </c>
      <c r="L101" s="45">
        <f t="shared" si="7"/>
        <v>8443</v>
      </c>
      <c r="M101" s="45">
        <f t="shared" si="5"/>
        <v>5032</v>
      </c>
      <c r="N101" s="45">
        <f t="shared" si="6"/>
        <v>3411</v>
      </c>
      <c r="O101" s="42"/>
    </row>
    <row r="102" spans="1:15">
      <c r="A102">
        <f t="shared" si="8"/>
        <v>5</v>
      </c>
      <c r="B102" s="42" t="s">
        <v>367</v>
      </c>
      <c r="C102" s="42">
        <v>2004</v>
      </c>
      <c r="D102" s="182">
        <v>7351</v>
      </c>
      <c r="E102" s="182">
        <v>3094</v>
      </c>
      <c r="F102" s="182">
        <v>1</v>
      </c>
      <c r="G102" s="182">
        <v>4</v>
      </c>
      <c r="H102" s="182">
        <v>-3146</v>
      </c>
      <c r="I102" s="182">
        <v>-1923</v>
      </c>
      <c r="J102" s="182">
        <v>0</v>
      </c>
      <c r="K102" s="182">
        <v>-1</v>
      </c>
      <c r="L102" s="45">
        <f t="shared" si="7"/>
        <v>10450</v>
      </c>
      <c r="M102" s="45">
        <f t="shared" si="5"/>
        <v>5070</v>
      </c>
      <c r="N102" s="45">
        <f t="shared" si="6"/>
        <v>5380</v>
      </c>
      <c r="O102" s="42"/>
    </row>
    <row r="103" spans="1:15">
      <c r="A103">
        <f t="shared" si="8"/>
        <v>5</v>
      </c>
      <c r="B103" s="42" t="s">
        <v>367</v>
      </c>
      <c r="C103" s="42">
        <v>2005</v>
      </c>
      <c r="D103" s="182">
        <v>10840</v>
      </c>
      <c r="E103" s="182">
        <v>3768</v>
      </c>
      <c r="F103" s="182">
        <v>0</v>
      </c>
      <c r="G103" s="182">
        <v>2</v>
      </c>
      <c r="H103" s="182">
        <v>-3070</v>
      </c>
      <c r="I103" s="182">
        <v>-1844</v>
      </c>
      <c r="J103" s="182">
        <v>0</v>
      </c>
      <c r="K103" s="182">
        <v>-1</v>
      </c>
      <c r="L103" s="45">
        <f t="shared" si="7"/>
        <v>14610</v>
      </c>
      <c r="M103" s="45">
        <f t="shared" si="5"/>
        <v>4915</v>
      </c>
      <c r="N103" s="45">
        <f t="shared" si="6"/>
        <v>9695</v>
      </c>
      <c r="O103" s="42"/>
    </row>
    <row r="104" spans="1:15">
      <c r="A104">
        <f t="shared" si="8"/>
        <v>5</v>
      </c>
      <c r="B104" s="42" t="s">
        <v>367</v>
      </c>
      <c r="C104" s="42">
        <v>2006</v>
      </c>
      <c r="D104" s="182">
        <v>12748</v>
      </c>
      <c r="E104" s="182">
        <v>4411</v>
      </c>
      <c r="F104" s="182">
        <v>0</v>
      </c>
      <c r="G104" s="182">
        <v>3</v>
      </c>
      <c r="H104" s="182">
        <v>-3841</v>
      </c>
      <c r="I104" s="182">
        <v>-1857</v>
      </c>
      <c r="J104" s="182">
        <v>0</v>
      </c>
      <c r="K104" s="182">
        <v>0</v>
      </c>
      <c r="L104" s="45">
        <f t="shared" si="7"/>
        <v>17162</v>
      </c>
      <c r="M104" s="45">
        <f t="shared" si="5"/>
        <v>5698</v>
      </c>
      <c r="N104" s="45">
        <f t="shared" si="6"/>
        <v>11464</v>
      </c>
      <c r="O104" s="42"/>
    </row>
    <row r="105" spans="1:15">
      <c r="A105">
        <f t="shared" si="8"/>
        <v>5</v>
      </c>
      <c r="B105" s="42" t="s">
        <v>367</v>
      </c>
      <c r="C105" s="42">
        <v>2007</v>
      </c>
      <c r="D105" s="182">
        <v>13871</v>
      </c>
      <c r="E105" s="182">
        <v>4709</v>
      </c>
      <c r="F105" s="182">
        <v>0</v>
      </c>
      <c r="G105" s="182">
        <v>1</v>
      </c>
      <c r="H105" s="182">
        <v>-4240</v>
      </c>
      <c r="I105" s="182">
        <v>-1964</v>
      </c>
      <c r="J105" s="182">
        <v>0</v>
      </c>
      <c r="K105" s="182">
        <v>-1</v>
      </c>
      <c r="L105" s="45">
        <f t="shared" si="7"/>
        <v>18581</v>
      </c>
      <c r="M105" s="45">
        <f t="shared" si="5"/>
        <v>6205</v>
      </c>
      <c r="N105" s="45">
        <f t="shared" si="6"/>
        <v>12376</v>
      </c>
      <c r="O105" s="42"/>
    </row>
    <row r="106" spans="1:15">
      <c r="A106">
        <f t="shared" si="8"/>
        <v>5</v>
      </c>
      <c r="B106" s="42" t="s">
        <v>367</v>
      </c>
      <c r="C106" s="42">
        <v>2008</v>
      </c>
      <c r="D106" s="182">
        <v>15824</v>
      </c>
      <c r="E106" s="182">
        <v>5244</v>
      </c>
      <c r="F106" s="182">
        <v>0</v>
      </c>
      <c r="G106" s="182">
        <v>0</v>
      </c>
      <c r="H106" s="182">
        <v>-4500</v>
      </c>
      <c r="I106" s="182">
        <v>-1967</v>
      </c>
      <c r="J106" s="182">
        <v>0</v>
      </c>
      <c r="K106" s="182">
        <v>-3</v>
      </c>
      <c r="L106" s="45">
        <f t="shared" si="7"/>
        <v>21068</v>
      </c>
      <c r="M106" s="45">
        <f t="shared" si="5"/>
        <v>6470</v>
      </c>
      <c r="N106" s="45">
        <f t="shared" si="6"/>
        <v>14598</v>
      </c>
      <c r="O106" s="42"/>
    </row>
    <row r="107" spans="1:15">
      <c r="A107">
        <f t="shared" si="8"/>
        <v>5</v>
      </c>
      <c r="B107" s="42" t="s">
        <v>367</v>
      </c>
      <c r="C107" s="42">
        <v>2009</v>
      </c>
      <c r="D107" s="182">
        <v>9318</v>
      </c>
      <c r="E107" s="182">
        <v>3448</v>
      </c>
      <c r="F107" s="182">
        <v>0</v>
      </c>
      <c r="G107" s="182">
        <v>1</v>
      </c>
      <c r="H107" s="182">
        <v>-5035</v>
      </c>
      <c r="I107" s="182">
        <v>-2091</v>
      </c>
      <c r="J107" s="182">
        <v>-1</v>
      </c>
      <c r="K107" s="182">
        <v>0</v>
      </c>
      <c r="L107" s="45">
        <f t="shared" si="7"/>
        <v>12767</v>
      </c>
      <c r="M107" s="45">
        <f t="shared" si="5"/>
        <v>7127</v>
      </c>
      <c r="N107" s="45">
        <f t="shared" si="6"/>
        <v>5640</v>
      </c>
      <c r="O107" s="42"/>
    </row>
    <row r="108" spans="1:15">
      <c r="A108">
        <f t="shared" si="8"/>
        <v>5</v>
      </c>
      <c r="B108" s="42" t="s">
        <v>367</v>
      </c>
      <c r="C108" s="42">
        <v>2010</v>
      </c>
      <c r="D108" s="182">
        <v>7375</v>
      </c>
      <c r="E108" s="182">
        <v>3003</v>
      </c>
      <c r="F108" s="182">
        <v>0</v>
      </c>
      <c r="G108" s="182">
        <v>0</v>
      </c>
      <c r="H108" s="182">
        <v>-5453</v>
      </c>
      <c r="I108" s="182">
        <v>-2353</v>
      </c>
      <c r="J108" s="182">
        <v>0</v>
      </c>
      <c r="K108" s="182">
        <v>-1</v>
      </c>
      <c r="L108" s="45">
        <f t="shared" si="7"/>
        <v>10378</v>
      </c>
      <c r="M108" s="45">
        <f t="shared" si="5"/>
        <v>7807</v>
      </c>
      <c r="N108" s="45">
        <f t="shared" si="6"/>
        <v>2571</v>
      </c>
      <c r="O108" s="42"/>
    </row>
    <row r="109" spans="1:15">
      <c r="A109">
        <f t="shared" si="8"/>
        <v>5</v>
      </c>
      <c r="B109" s="42" t="s">
        <v>367</v>
      </c>
      <c r="C109" s="42">
        <v>2011</v>
      </c>
      <c r="D109" s="182">
        <v>7439</v>
      </c>
      <c r="E109" s="182">
        <v>2677</v>
      </c>
      <c r="F109" s="182">
        <v>1</v>
      </c>
      <c r="G109" s="182">
        <v>1</v>
      </c>
      <c r="H109" s="182">
        <v>-6293</v>
      </c>
      <c r="I109" s="182">
        <v>-2459</v>
      </c>
      <c r="J109" s="182">
        <v>0</v>
      </c>
      <c r="K109" s="182">
        <v>-1</v>
      </c>
      <c r="L109" s="45">
        <f t="shared" si="7"/>
        <v>10118</v>
      </c>
      <c r="M109" s="45">
        <f t="shared" si="5"/>
        <v>8753</v>
      </c>
      <c r="N109" s="45">
        <f t="shared" si="6"/>
        <v>1365</v>
      </c>
      <c r="O109" s="42"/>
    </row>
    <row r="110" spans="1:15">
      <c r="A110">
        <f t="shared" si="8"/>
        <v>5</v>
      </c>
      <c r="B110" s="42" t="s">
        <v>367</v>
      </c>
      <c r="C110" s="42">
        <v>2012</v>
      </c>
      <c r="D110" s="182">
        <v>6832</v>
      </c>
      <c r="E110" s="182">
        <v>2196</v>
      </c>
      <c r="F110" s="182">
        <v>0</v>
      </c>
      <c r="G110" s="182">
        <v>0</v>
      </c>
      <c r="H110" s="182">
        <v>-4165</v>
      </c>
      <c r="I110" s="182">
        <v>-1608</v>
      </c>
      <c r="J110" s="182">
        <v>0</v>
      </c>
      <c r="K110" s="182">
        <v>-1</v>
      </c>
      <c r="L110" s="45">
        <f t="shared" si="7"/>
        <v>9028</v>
      </c>
      <c r="M110" s="45">
        <f t="shared" si="5"/>
        <v>5774</v>
      </c>
      <c r="N110" s="45">
        <f t="shared" si="6"/>
        <v>3254</v>
      </c>
      <c r="O110" s="42"/>
    </row>
    <row r="111" spans="1:15">
      <c r="A111">
        <f t="shared" si="8"/>
        <v>5</v>
      </c>
      <c r="B111" s="42" t="s">
        <v>367</v>
      </c>
      <c r="C111" s="42">
        <v>2013</v>
      </c>
      <c r="D111" s="182">
        <v>8077</v>
      </c>
      <c r="E111" s="182">
        <v>2623</v>
      </c>
      <c r="F111" s="182">
        <v>0</v>
      </c>
      <c r="G111" s="182">
        <v>0</v>
      </c>
      <c r="H111" s="182">
        <v>-4382</v>
      </c>
      <c r="I111" s="182">
        <v>-1599</v>
      </c>
      <c r="J111" s="182">
        <v>0</v>
      </c>
      <c r="K111" s="182">
        <v>-2</v>
      </c>
      <c r="L111" s="45">
        <f t="shared" si="7"/>
        <v>10700</v>
      </c>
      <c r="M111" s="45">
        <f t="shared" si="5"/>
        <v>5983</v>
      </c>
      <c r="N111" s="45">
        <f t="shared" si="6"/>
        <v>4717</v>
      </c>
      <c r="O111" s="42"/>
    </row>
    <row r="112" spans="1:15">
      <c r="A112">
        <f t="shared" si="8"/>
        <v>5</v>
      </c>
      <c r="B112" s="42" t="s">
        <v>367</v>
      </c>
      <c r="C112" s="42">
        <v>2014</v>
      </c>
      <c r="D112" s="182">
        <v>8755</v>
      </c>
      <c r="E112" s="182">
        <v>3062</v>
      </c>
      <c r="F112" s="182">
        <v>0</v>
      </c>
      <c r="G112" s="182">
        <v>0</v>
      </c>
      <c r="H112" s="182">
        <v>-4394</v>
      </c>
      <c r="I112" s="182">
        <v>-1494</v>
      </c>
      <c r="J112" s="182">
        <v>0</v>
      </c>
      <c r="K112" s="182">
        <v>-2</v>
      </c>
      <c r="L112" s="45">
        <f t="shared" si="7"/>
        <v>11817</v>
      </c>
      <c r="M112" s="45">
        <f t="shared" si="5"/>
        <v>5890</v>
      </c>
      <c r="N112" s="45">
        <f t="shared" si="6"/>
        <v>5927</v>
      </c>
      <c r="O112" s="42"/>
    </row>
    <row r="113" spans="1:15">
      <c r="A113">
        <f t="shared" si="8"/>
        <v>5</v>
      </c>
      <c r="B113" s="42" t="s">
        <v>367</v>
      </c>
      <c r="C113" s="42">
        <v>2015</v>
      </c>
      <c r="D113" s="182">
        <v>9856</v>
      </c>
      <c r="E113" s="182">
        <v>3422</v>
      </c>
      <c r="F113" s="182">
        <v>0</v>
      </c>
      <c r="G113" s="182">
        <v>1</v>
      </c>
      <c r="H113" s="182">
        <v>-4955</v>
      </c>
      <c r="I113" s="182">
        <v>-1747</v>
      </c>
      <c r="J113" s="182">
        <v>0</v>
      </c>
      <c r="K113" s="182">
        <v>-1</v>
      </c>
      <c r="L113" s="45">
        <f t="shared" si="7"/>
        <v>13279</v>
      </c>
      <c r="M113" s="45">
        <f t="shared" si="5"/>
        <v>6703</v>
      </c>
      <c r="N113" s="45">
        <f t="shared" si="6"/>
        <v>6576</v>
      </c>
      <c r="O113" s="42"/>
    </row>
    <row r="114" spans="1:15">
      <c r="A114">
        <f t="shared" si="8"/>
        <v>5</v>
      </c>
      <c r="B114" s="42" t="s">
        <v>367</v>
      </c>
      <c r="C114" s="42">
        <v>2016</v>
      </c>
      <c r="D114" s="182">
        <v>9638</v>
      </c>
      <c r="E114" s="182">
        <v>3349</v>
      </c>
      <c r="F114" s="182">
        <v>1</v>
      </c>
      <c r="G114" s="182">
        <v>0</v>
      </c>
      <c r="H114" s="182">
        <v>-5022</v>
      </c>
      <c r="I114" s="182">
        <v>-1820</v>
      </c>
      <c r="J114" s="182">
        <v>0</v>
      </c>
      <c r="K114" s="182">
        <v>0</v>
      </c>
      <c r="L114" s="45">
        <f t="shared" si="7"/>
        <v>12988</v>
      </c>
      <c r="M114" s="45">
        <f t="shared" si="5"/>
        <v>6842</v>
      </c>
      <c r="N114" s="45">
        <f t="shared" si="6"/>
        <v>6146</v>
      </c>
      <c r="O114" s="42"/>
    </row>
    <row r="115" spans="1:15">
      <c r="A115">
        <f t="shared" si="8"/>
        <v>5</v>
      </c>
      <c r="B115" s="171" t="s">
        <v>367</v>
      </c>
      <c r="C115" s="171">
        <v>2017</v>
      </c>
      <c r="D115" s="202">
        <v>9767</v>
      </c>
      <c r="E115" s="202">
        <v>3771</v>
      </c>
      <c r="F115" s="202">
        <v>0</v>
      </c>
      <c r="G115" s="202">
        <v>4</v>
      </c>
      <c r="H115" s="202">
        <v>-5019</v>
      </c>
      <c r="I115" s="202">
        <v>-1741</v>
      </c>
      <c r="J115" s="202">
        <v>0</v>
      </c>
      <c r="K115" s="202">
        <v>0</v>
      </c>
      <c r="L115" s="45">
        <f t="shared" si="7"/>
        <v>13542</v>
      </c>
      <c r="M115" s="45">
        <f t="shared" si="5"/>
        <v>6760</v>
      </c>
      <c r="N115" s="45">
        <f t="shared" si="6"/>
        <v>6782</v>
      </c>
    </row>
    <row r="116" spans="1:15">
      <c r="A116">
        <f t="shared" si="8"/>
        <v>5</v>
      </c>
      <c r="B116" s="171" t="s">
        <v>367</v>
      </c>
      <c r="C116" s="171">
        <v>2018</v>
      </c>
      <c r="D116" s="202">
        <v>9860</v>
      </c>
      <c r="E116" s="202">
        <v>3911</v>
      </c>
      <c r="F116" s="202">
        <v>1</v>
      </c>
      <c r="G116" s="202">
        <v>3</v>
      </c>
      <c r="H116" s="202">
        <v>-5391</v>
      </c>
      <c r="I116" s="202">
        <v>-1834</v>
      </c>
      <c r="J116" s="202">
        <v>0</v>
      </c>
      <c r="K116" s="202">
        <v>-4</v>
      </c>
      <c r="L116" s="45">
        <f t="shared" si="7"/>
        <v>13775</v>
      </c>
      <c r="M116" s="45">
        <f t="shared" si="5"/>
        <v>7229</v>
      </c>
      <c r="N116" s="45">
        <f t="shared" si="6"/>
        <v>6546</v>
      </c>
    </row>
    <row r="117" spans="1:15">
      <c r="A117">
        <f t="shared" si="8"/>
        <v>5</v>
      </c>
      <c r="B117" s="171" t="s">
        <v>367</v>
      </c>
      <c r="C117" s="171">
        <v>2019</v>
      </c>
      <c r="D117" s="202">
        <v>9600</v>
      </c>
      <c r="E117" s="202">
        <v>3526</v>
      </c>
      <c r="F117" s="202">
        <v>0</v>
      </c>
      <c r="G117" s="202">
        <v>1</v>
      </c>
      <c r="H117" s="202">
        <v>-5142</v>
      </c>
      <c r="I117" s="202">
        <v>-1739</v>
      </c>
      <c r="J117" s="202">
        <v>0</v>
      </c>
      <c r="K117" s="202">
        <v>0</v>
      </c>
      <c r="L117" s="45">
        <f t="shared" si="7"/>
        <v>13127</v>
      </c>
      <c r="M117" s="45">
        <f t="shared" si="5"/>
        <v>6881</v>
      </c>
      <c r="N117" s="45">
        <f t="shared" si="6"/>
        <v>6246</v>
      </c>
    </row>
    <row r="118" spans="1:15">
      <c r="A118">
        <f t="shared" si="8"/>
        <v>5</v>
      </c>
      <c r="B118" s="171" t="s">
        <v>367</v>
      </c>
      <c r="C118" s="171">
        <v>2020</v>
      </c>
      <c r="D118" s="202">
        <v>10109</v>
      </c>
      <c r="E118" s="202">
        <v>3266</v>
      </c>
      <c r="F118" s="202">
        <v>0</v>
      </c>
      <c r="G118" s="202">
        <v>1</v>
      </c>
      <c r="H118" s="202">
        <v>-5350</v>
      </c>
      <c r="I118" s="202">
        <v>-1684</v>
      </c>
      <c r="J118" s="202">
        <v>0</v>
      </c>
      <c r="K118" s="202">
        <v>-3</v>
      </c>
      <c r="L118" s="45">
        <f t="shared" si="7"/>
        <v>13376</v>
      </c>
      <c r="M118" s="45">
        <f t="shared" si="5"/>
        <v>7037</v>
      </c>
      <c r="N118" s="45">
        <f t="shared" si="6"/>
        <v>6339</v>
      </c>
    </row>
    <row r="119" spans="1:15">
      <c r="A119">
        <f t="shared" si="8"/>
        <v>5</v>
      </c>
      <c r="B119" s="171" t="s">
        <v>367</v>
      </c>
      <c r="C119" s="171">
        <v>2021</v>
      </c>
      <c r="D119" s="202">
        <v>11570</v>
      </c>
      <c r="E119" s="202">
        <v>2871</v>
      </c>
      <c r="F119" s="202">
        <v>0</v>
      </c>
      <c r="G119" s="202">
        <v>2</v>
      </c>
      <c r="H119" s="202">
        <v>-5963</v>
      </c>
      <c r="I119" s="202">
        <v>-1849</v>
      </c>
      <c r="J119" s="202">
        <v>-1</v>
      </c>
      <c r="K119" s="202">
        <v>0</v>
      </c>
      <c r="L119" s="45">
        <f t="shared" si="7"/>
        <v>14443</v>
      </c>
      <c r="M119" s="45">
        <f t="shared" si="5"/>
        <v>7813</v>
      </c>
      <c r="N119" s="45">
        <f t="shared" si="6"/>
        <v>6630</v>
      </c>
    </row>
    <row r="120" spans="1:15">
      <c r="A120">
        <f t="shared" si="8"/>
        <v>5</v>
      </c>
      <c r="B120" s="171" t="s">
        <v>367</v>
      </c>
      <c r="C120" s="171">
        <v>2022</v>
      </c>
      <c r="D120" s="182">
        <v>11205</v>
      </c>
      <c r="E120" s="182">
        <v>2417</v>
      </c>
      <c r="F120" s="182">
        <v>0</v>
      </c>
      <c r="G120" s="182">
        <v>0</v>
      </c>
      <c r="H120" s="182">
        <v>-7060</v>
      </c>
      <c r="I120" s="182">
        <v>-2001</v>
      </c>
      <c r="J120" s="182">
        <v>0</v>
      </c>
      <c r="K120" s="182">
        <v>-3</v>
      </c>
      <c r="L120" s="45">
        <f t="shared" si="7"/>
        <v>13622</v>
      </c>
      <c r="M120" s="45">
        <f t="shared" si="5"/>
        <v>9064</v>
      </c>
      <c r="N120" s="45">
        <f t="shared" si="6"/>
        <v>4558</v>
      </c>
    </row>
    <row r="121" spans="1:15">
      <c r="A121">
        <f t="shared" si="8"/>
        <v>5</v>
      </c>
      <c r="B121" s="171" t="s">
        <v>367</v>
      </c>
      <c r="C121" s="171">
        <v>2023</v>
      </c>
      <c r="D121" s="182">
        <v>9715</v>
      </c>
      <c r="E121" s="182">
        <v>2125</v>
      </c>
      <c r="F121" s="182">
        <v>0</v>
      </c>
      <c r="G121" s="182">
        <v>0</v>
      </c>
      <c r="H121" s="182">
        <v>-5969</v>
      </c>
      <c r="I121" s="182">
        <v>-1575</v>
      </c>
      <c r="J121" s="182">
        <v>0</v>
      </c>
      <c r="K121" s="182">
        <v>0</v>
      </c>
      <c r="L121" s="45">
        <f>SUM(D121:G121)</f>
        <v>11840</v>
      </c>
      <c r="M121" s="45">
        <f>-SUM(H121:K121)</f>
        <v>7544</v>
      </c>
      <c r="N121" s="45">
        <f>SUM(D121:K121)</f>
        <v>4296</v>
      </c>
    </row>
    <row r="122" spans="1:15">
      <c r="A122">
        <f t="shared" si="8"/>
        <v>5</v>
      </c>
      <c r="B122" s="171" t="s">
        <v>367</v>
      </c>
      <c r="C122" s="171">
        <v>2024</v>
      </c>
      <c r="D122" s="182">
        <v>9429</v>
      </c>
      <c r="E122" s="182">
        <v>2177</v>
      </c>
      <c r="F122" s="182">
        <v>0</v>
      </c>
      <c r="G122" s="182">
        <v>1</v>
      </c>
      <c r="H122" s="182">
        <v>-4916</v>
      </c>
      <c r="I122" s="182">
        <v>-1157</v>
      </c>
      <c r="J122" s="182">
        <v>0</v>
      </c>
      <c r="K122" s="182">
        <v>0</v>
      </c>
      <c r="L122" s="45">
        <f>SUM(D122:G122)</f>
        <v>11607</v>
      </c>
      <c r="M122" s="45">
        <f>-SUM(H122:K122)</f>
        <v>6073</v>
      </c>
      <c r="N122" s="45">
        <f>SUM(D122:K122)</f>
        <v>5534</v>
      </c>
    </row>
    <row r="123" spans="1:15">
      <c r="A123">
        <f t="shared" si="8"/>
        <v>6</v>
      </c>
      <c r="D123" s="102"/>
      <c r="E123" s="102"/>
      <c r="F123" s="102"/>
      <c r="G123" s="102"/>
      <c r="H123" s="102"/>
      <c r="I123" s="102"/>
      <c r="J123" s="102"/>
      <c r="K123" s="102"/>
      <c r="L123" s="102"/>
      <c r="M123" s="102"/>
      <c r="N123" s="102"/>
    </row>
    <row r="124" spans="1:15">
      <c r="A124">
        <f t="shared" si="8"/>
        <v>6</v>
      </c>
      <c r="D124" s="102"/>
      <c r="E124" s="102"/>
      <c r="F124" s="102"/>
      <c r="G124" s="102"/>
      <c r="H124" s="102"/>
      <c r="I124" s="102"/>
      <c r="J124" s="102"/>
      <c r="K124" s="102"/>
      <c r="L124" s="102"/>
      <c r="M124" s="102"/>
      <c r="N124" s="102"/>
    </row>
    <row r="125" spans="1:15">
      <c r="A125">
        <f t="shared" si="8"/>
        <v>6</v>
      </c>
      <c r="D125" s="102"/>
      <c r="E125" s="102"/>
      <c r="F125" s="102"/>
      <c r="G125" s="102"/>
      <c r="H125" s="102"/>
      <c r="I125" s="102"/>
      <c r="J125" s="102"/>
      <c r="K125" s="102"/>
      <c r="L125" s="102"/>
      <c r="M125" s="102"/>
      <c r="N125" s="102"/>
    </row>
    <row r="126" spans="1:15">
      <c r="A126">
        <f t="shared" si="8"/>
        <v>6</v>
      </c>
      <c r="D126" s="102"/>
      <c r="E126" s="102"/>
      <c r="F126" s="102"/>
      <c r="G126" s="102"/>
      <c r="H126" s="102"/>
      <c r="I126" s="102"/>
      <c r="J126" s="102"/>
      <c r="K126" s="102"/>
      <c r="L126" s="102"/>
      <c r="M126" s="102"/>
      <c r="N126" s="102"/>
    </row>
    <row r="127" spans="1:15">
      <c r="A127">
        <f t="shared" si="8"/>
        <v>6</v>
      </c>
      <c r="D127" s="102"/>
      <c r="E127" s="102"/>
      <c r="F127" s="102"/>
      <c r="G127" s="102"/>
      <c r="H127" s="102"/>
      <c r="I127" s="102"/>
      <c r="J127" s="102"/>
      <c r="K127" s="102"/>
      <c r="L127" s="102"/>
      <c r="M127" s="102"/>
      <c r="N127" s="102"/>
    </row>
    <row r="128" spans="1:15">
      <c r="A128">
        <f t="shared" si="8"/>
        <v>6</v>
      </c>
      <c r="D128" s="102"/>
      <c r="E128" s="102"/>
      <c r="F128" s="102"/>
      <c r="G128" s="102"/>
      <c r="H128" s="102"/>
      <c r="I128" s="102"/>
      <c r="J128" s="102"/>
      <c r="K128" s="102"/>
      <c r="L128" s="102"/>
      <c r="M128" s="102"/>
      <c r="N128" s="102"/>
    </row>
    <row r="129" spans="1:14">
      <c r="A129">
        <f t="shared" si="8"/>
        <v>6</v>
      </c>
      <c r="D129" s="102"/>
      <c r="E129" s="102"/>
      <c r="F129" s="102"/>
      <c r="G129" s="102"/>
      <c r="H129" s="102"/>
      <c r="I129" s="102"/>
      <c r="J129" s="102"/>
      <c r="K129" s="102"/>
      <c r="L129" s="102"/>
      <c r="M129" s="102"/>
      <c r="N129" s="102"/>
    </row>
    <row r="130" spans="1:14">
      <c r="A130">
        <f t="shared" si="8"/>
        <v>6</v>
      </c>
      <c r="D130" s="102"/>
      <c r="E130" s="102"/>
      <c r="F130" s="102"/>
      <c r="G130" s="102"/>
      <c r="H130" s="102"/>
      <c r="I130" s="102"/>
      <c r="J130" s="102"/>
      <c r="K130" s="102"/>
      <c r="L130" s="102"/>
      <c r="M130" s="102"/>
      <c r="N130" s="102"/>
    </row>
    <row r="131" spans="1:14">
      <c r="A131">
        <f t="shared" si="8"/>
        <v>6</v>
      </c>
      <c r="D131" s="102"/>
      <c r="E131" s="102"/>
      <c r="F131" s="102"/>
      <c r="G131" s="102"/>
      <c r="H131" s="102"/>
      <c r="I131" s="102"/>
      <c r="J131" s="102"/>
      <c r="K131" s="102"/>
      <c r="L131" s="102"/>
      <c r="M131" s="102"/>
      <c r="N131" s="102"/>
    </row>
    <row r="132" spans="1:14">
      <c r="A132">
        <f t="shared" si="8"/>
        <v>6</v>
      </c>
      <c r="D132" s="102"/>
      <c r="E132" s="102"/>
      <c r="F132" s="102"/>
      <c r="G132" s="102"/>
      <c r="H132" s="102"/>
      <c r="I132" s="102"/>
      <c r="J132" s="102"/>
      <c r="K132" s="102"/>
      <c r="L132" s="102"/>
      <c r="M132" s="102"/>
      <c r="N132" s="102"/>
    </row>
    <row r="133" spans="1:14">
      <c r="A133">
        <f t="shared" si="8"/>
        <v>6</v>
      </c>
      <c r="D133" s="102"/>
      <c r="E133" s="102"/>
      <c r="F133" s="102"/>
      <c r="G133" s="102"/>
      <c r="H133" s="102"/>
      <c r="I133" s="102"/>
      <c r="J133" s="102"/>
      <c r="K133" s="102"/>
      <c r="L133" s="102"/>
      <c r="M133" s="102"/>
      <c r="N133" s="102"/>
    </row>
    <row r="134" spans="1:14">
      <c r="A134">
        <f t="shared" si="8"/>
        <v>6</v>
      </c>
      <c r="D134" s="102"/>
      <c r="E134" s="102"/>
      <c r="F134" s="102"/>
      <c r="G134" s="102"/>
      <c r="H134" s="102"/>
      <c r="I134" s="102"/>
      <c r="J134" s="102"/>
      <c r="K134" s="102"/>
      <c r="L134" s="102"/>
      <c r="M134" s="102"/>
      <c r="N134" s="102"/>
    </row>
    <row r="135" spans="1:14">
      <c r="A135">
        <f t="shared" si="8"/>
        <v>6</v>
      </c>
      <c r="D135" s="102"/>
      <c r="E135" s="102"/>
      <c r="F135" s="102"/>
      <c r="G135" s="102"/>
      <c r="H135" s="102"/>
      <c r="I135" s="102"/>
      <c r="J135" s="102"/>
      <c r="K135" s="102"/>
      <c r="L135" s="102"/>
      <c r="M135" s="102"/>
      <c r="N135" s="102"/>
    </row>
    <row r="136" spans="1:14">
      <c r="A136">
        <f t="shared" si="8"/>
        <v>6</v>
      </c>
      <c r="D136" s="102"/>
      <c r="E136" s="102"/>
      <c r="F136" s="102"/>
      <c r="G136" s="102"/>
      <c r="H136" s="102"/>
      <c r="I136" s="102"/>
      <c r="J136" s="102"/>
      <c r="K136" s="102"/>
      <c r="L136" s="102"/>
      <c r="M136" s="102"/>
      <c r="N136" s="102"/>
    </row>
    <row r="137" spans="1:14">
      <c r="A137">
        <f t="shared" si="8"/>
        <v>6</v>
      </c>
      <c r="D137" s="102"/>
      <c r="E137" s="102"/>
      <c r="F137" s="102"/>
      <c r="G137" s="102"/>
      <c r="H137" s="102"/>
      <c r="I137" s="102"/>
      <c r="J137" s="102"/>
      <c r="K137" s="102"/>
      <c r="L137" s="102"/>
      <c r="M137" s="102"/>
      <c r="N137" s="102"/>
    </row>
    <row r="138" spans="1:14">
      <c r="A138">
        <f t="shared" si="8"/>
        <v>6</v>
      </c>
      <c r="D138" s="102"/>
      <c r="E138" s="102"/>
      <c r="F138" s="102"/>
      <c r="G138" s="102"/>
      <c r="H138" s="102"/>
      <c r="I138" s="102"/>
      <c r="J138" s="102"/>
      <c r="K138" s="102"/>
      <c r="L138" s="102"/>
      <c r="M138" s="102"/>
      <c r="N138" s="102"/>
    </row>
    <row r="139" spans="1:14">
      <c r="A139">
        <f t="shared" si="8"/>
        <v>6</v>
      </c>
      <c r="D139" s="102"/>
      <c r="E139" s="102"/>
      <c r="F139" s="102"/>
      <c r="G139" s="102"/>
      <c r="H139" s="102"/>
      <c r="I139" s="102"/>
      <c r="J139" s="102"/>
      <c r="K139" s="102"/>
      <c r="L139" s="102"/>
      <c r="M139" s="102"/>
      <c r="N139" s="102"/>
    </row>
    <row r="140" spans="1:14">
      <c r="A140">
        <f t="shared" si="8"/>
        <v>6</v>
      </c>
      <c r="D140" s="102"/>
      <c r="E140" s="102"/>
      <c r="F140" s="102"/>
      <c r="G140" s="102"/>
      <c r="H140" s="102"/>
      <c r="I140" s="102"/>
      <c r="J140" s="102"/>
      <c r="K140" s="102"/>
      <c r="L140" s="102"/>
      <c r="M140" s="102"/>
      <c r="N140" s="102"/>
    </row>
    <row r="141" spans="1:14">
      <c r="A141">
        <f t="shared" si="8"/>
        <v>6</v>
      </c>
      <c r="D141" s="102"/>
      <c r="E141" s="102"/>
      <c r="F141" s="102"/>
      <c r="G141" s="102"/>
      <c r="H141" s="102"/>
      <c r="I141" s="102"/>
      <c r="J141" s="102"/>
      <c r="K141" s="102"/>
      <c r="L141" s="102"/>
      <c r="M141" s="102"/>
      <c r="N141" s="102"/>
    </row>
    <row r="142" spans="1:14">
      <c r="A142">
        <f t="shared" si="8"/>
        <v>6</v>
      </c>
      <c r="D142" s="102"/>
      <c r="E142" s="102"/>
      <c r="F142" s="102"/>
      <c r="G142" s="102"/>
      <c r="H142" s="102"/>
      <c r="I142" s="102"/>
      <c r="J142" s="102"/>
      <c r="K142" s="102"/>
      <c r="L142" s="102"/>
      <c r="M142" s="102"/>
      <c r="N142" s="102"/>
    </row>
    <row r="143" spans="1:14">
      <c r="A143">
        <f t="shared" si="8"/>
        <v>6</v>
      </c>
      <c r="D143" s="102"/>
      <c r="E143" s="102"/>
      <c r="F143" s="102"/>
      <c r="G143" s="102"/>
      <c r="H143" s="102"/>
      <c r="I143" s="102"/>
      <c r="J143" s="102"/>
      <c r="K143" s="102"/>
      <c r="L143" s="102"/>
      <c r="M143" s="102"/>
      <c r="N143" s="102"/>
    </row>
    <row r="144" spans="1:14">
      <c r="A144">
        <f t="shared" ref="A144:A207" si="9">IF(B144=B143, A143, A143+1)</f>
        <v>6</v>
      </c>
      <c r="D144" s="102"/>
      <c r="E144" s="102"/>
      <c r="F144" s="102"/>
      <c r="G144" s="102"/>
      <c r="H144" s="102"/>
      <c r="I144" s="102"/>
      <c r="J144" s="102"/>
      <c r="K144" s="102"/>
      <c r="L144" s="102"/>
      <c r="M144" s="102"/>
      <c r="N144" s="102"/>
    </row>
    <row r="145" spans="1:14">
      <c r="A145">
        <f t="shared" si="9"/>
        <v>6</v>
      </c>
      <c r="D145" s="102"/>
      <c r="E145" s="102"/>
      <c r="F145" s="102"/>
      <c r="G145" s="102"/>
      <c r="H145" s="102"/>
      <c r="I145" s="102"/>
      <c r="J145" s="102"/>
      <c r="K145" s="102"/>
      <c r="L145" s="102"/>
      <c r="M145" s="102"/>
      <c r="N145" s="102"/>
    </row>
    <row r="146" spans="1:14">
      <c r="A146">
        <f t="shared" si="9"/>
        <v>6</v>
      </c>
      <c r="D146" s="102"/>
      <c r="E146" s="102"/>
      <c r="F146" s="102"/>
      <c r="G146" s="102"/>
      <c r="H146" s="102"/>
      <c r="I146" s="102"/>
      <c r="J146" s="102"/>
      <c r="K146" s="102"/>
      <c r="L146" s="102"/>
      <c r="M146" s="102"/>
      <c r="N146" s="102"/>
    </row>
    <row r="147" spans="1:14">
      <c r="A147">
        <f t="shared" si="9"/>
        <v>6</v>
      </c>
      <c r="D147" s="102"/>
      <c r="E147" s="102"/>
      <c r="F147" s="102"/>
      <c r="G147" s="102"/>
      <c r="H147" s="102"/>
      <c r="I147" s="102"/>
      <c r="J147" s="102"/>
      <c r="K147" s="102"/>
      <c r="L147" s="102"/>
      <c r="M147" s="102"/>
      <c r="N147" s="102"/>
    </row>
    <row r="148" spans="1:14">
      <c r="A148">
        <f t="shared" si="9"/>
        <v>6</v>
      </c>
      <c r="D148" s="102"/>
      <c r="E148" s="102"/>
      <c r="F148" s="102"/>
      <c r="G148" s="102"/>
      <c r="H148" s="102"/>
      <c r="I148" s="102"/>
      <c r="J148" s="102"/>
      <c r="K148" s="102"/>
      <c r="L148" s="102"/>
      <c r="M148" s="102"/>
      <c r="N148" s="102"/>
    </row>
    <row r="149" spans="1:14">
      <c r="A149">
        <f t="shared" si="9"/>
        <v>6</v>
      </c>
      <c r="D149" s="102"/>
      <c r="E149" s="102"/>
      <c r="F149" s="102"/>
      <c r="G149" s="102"/>
      <c r="H149" s="102"/>
      <c r="I149" s="102"/>
      <c r="J149" s="102"/>
      <c r="K149" s="102"/>
      <c r="L149" s="102"/>
      <c r="M149" s="102"/>
      <c r="N149" s="102"/>
    </row>
    <row r="150" spans="1:14">
      <c r="A150">
        <f t="shared" si="9"/>
        <v>6</v>
      </c>
      <c r="D150" s="102"/>
      <c r="E150" s="102"/>
      <c r="F150" s="102"/>
      <c r="G150" s="102"/>
      <c r="H150" s="102"/>
      <c r="I150" s="102"/>
      <c r="J150" s="102"/>
      <c r="K150" s="102"/>
      <c r="L150" s="102"/>
      <c r="M150" s="102"/>
      <c r="N150" s="102"/>
    </row>
    <row r="151" spans="1:14">
      <c r="A151">
        <f t="shared" si="9"/>
        <v>6</v>
      </c>
      <c r="D151" s="102"/>
      <c r="E151" s="102"/>
      <c r="F151" s="102"/>
      <c r="G151" s="102"/>
      <c r="H151" s="102"/>
      <c r="I151" s="102"/>
      <c r="J151" s="102"/>
      <c r="K151" s="102"/>
      <c r="L151" s="102"/>
      <c r="M151" s="102"/>
      <c r="N151" s="102"/>
    </row>
    <row r="152" spans="1:14">
      <c r="A152">
        <f t="shared" si="9"/>
        <v>6</v>
      </c>
      <c r="D152" s="102"/>
      <c r="E152" s="102"/>
      <c r="F152" s="102"/>
      <c r="G152" s="102"/>
      <c r="H152" s="102"/>
      <c r="I152" s="102"/>
      <c r="J152" s="102"/>
      <c r="K152" s="102"/>
      <c r="L152" s="102"/>
      <c r="M152" s="102"/>
      <c r="N152" s="102"/>
    </row>
    <row r="153" spans="1:14">
      <c r="A153">
        <f t="shared" si="9"/>
        <v>6</v>
      </c>
      <c r="D153" s="102"/>
      <c r="E153" s="102"/>
      <c r="F153" s="102"/>
      <c r="G153" s="102"/>
      <c r="H153" s="102"/>
      <c r="I153" s="102"/>
      <c r="J153" s="102"/>
      <c r="K153" s="102"/>
      <c r="L153" s="102"/>
      <c r="M153" s="102"/>
      <c r="N153" s="102"/>
    </row>
    <row r="154" spans="1:14">
      <c r="A154">
        <f t="shared" si="9"/>
        <v>6</v>
      </c>
      <c r="D154" s="102"/>
      <c r="E154" s="102"/>
      <c r="F154" s="102"/>
      <c r="G154" s="102"/>
      <c r="H154" s="102"/>
      <c r="I154" s="102"/>
      <c r="J154" s="102"/>
      <c r="K154" s="102"/>
      <c r="L154" s="102"/>
      <c r="M154" s="102"/>
      <c r="N154" s="102"/>
    </row>
    <row r="155" spans="1:14">
      <c r="A155">
        <f t="shared" si="9"/>
        <v>6</v>
      </c>
      <c r="D155" s="102"/>
      <c r="E155" s="102"/>
      <c r="F155" s="102"/>
      <c r="G155" s="102"/>
      <c r="H155" s="102"/>
      <c r="I155" s="102"/>
      <c r="J155" s="102"/>
      <c r="K155" s="102"/>
      <c r="L155" s="102"/>
      <c r="M155" s="102"/>
      <c r="N155" s="102"/>
    </row>
    <row r="156" spans="1:14">
      <c r="A156">
        <f t="shared" si="9"/>
        <v>6</v>
      </c>
      <c r="D156" s="102"/>
      <c r="E156" s="102"/>
      <c r="F156" s="102"/>
      <c r="G156" s="102"/>
      <c r="H156" s="102"/>
      <c r="I156" s="102"/>
      <c r="J156" s="102"/>
      <c r="K156" s="102"/>
      <c r="L156" s="102"/>
      <c r="M156" s="102"/>
      <c r="N156" s="102"/>
    </row>
    <row r="157" spans="1:14">
      <c r="A157">
        <f t="shared" si="9"/>
        <v>6</v>
      </c>
      <c r="D157" s="102"/>
      <c r="E157" s="102"/>
      <c r="F157" s="102"/>
      <c r="G157" s="102"/>
      <c r="H157" s="102"/>
      <c r="I157" s="102"/>
      <c r="J157" s="102"/>
      <c r="K157" s="102"/>
      <c r="L157" s="102"/>
      <c r="M157" s="102"/>
      <c r="N157" s="102"/>
    </row>
    <row r="158" spans="1:14">
      <c r="A158">
        <f t="shared" si="9"/>
        <v>6</v>
      </c>
      <c r="D158" s="102"/>
      <c r="E158" s="102"/>
      <c r="F158" s="102"/>
      <c r="G158" s="102"/>
      <c r="H158" s="102"/>
      <c r="I158" s="102"/>
      <c r="J158" s="102"/>
      <c r="K158" s="102"/>
      <c r="L158" s="102"/>
      <c r="M158" s="102"/>
      <c r="N158" s="102"/>
    </row>
    <row r="159" spans="1:14">
      <c r="A159">
        <f t="shared" si="9"/>
        <v>6</v>
      </c>
      <c r="D159" s="102"/>
      <c r="E159" s="102"/>
      <c r="F159" s="102"/>
      <c r="G159" s="102"/>
      <c r="H159" s="102"/>
      <c r="I159" s="102"/>
      <c r="J159" s="102"/>
      <c r="K159" s="102"/>
      <c r="L159" s="102"/>
      <c r="M159" s="102"/>
      <c r="N159" s="102"/>
    </row>
    <row r="160" spans="1:14">
      <c r="A160">
        <f t="shared" si="9"/>
        <v>6</v>
      </c>
      <c r="D160" s="102"/>
      <c r="E160" s="102"/>
      <c r="F160" s="102"/>
      <c r="G160" s="102"/>
      <c r="H160" s="102"/>
      <c r="I160" s="102"/>
      <c r="J160" s="102"/>
      <c r="K160" s="102"/>
      <c r="L160" s="102"/>
      <c r="M160" s="102"/>
      <c r="N160" s="102"/>
    </row>
    <row r="161" spans="1:14">
      <c r="A161">
        <f t="shared" si="9"/>
        <v>6</v>
      </c>
      <c r="D161" s="102"/>
      <c r="E161" s="102"/>
      <c r="F161" s="102"/>
      <c r="G161" s="102"/>
      <c r="H161" s="102"/>
      <c r="I161" s="102"/>
      <c r="J161" s="102"/>
      <c r="K161" s="102"/>
      <c r="L161" s="102"/>
      <c r="M161" s="102"/>
      <c r="N161" s="102"/>
    </row>
    <row r="162" spans="1:14">
      <c r="A162">
        <f t="shared" si="9"/>
        <v>6</v>
      </c>
      <c r="D162" s="102"/>
      <c r="E162" s="102"/>
      <c r="F162" s="102"/>
      <c r="G162" s="102"/>
      <c r="H162" s="102"/>
      <c r="I162" s="102"/>
      <c r="J162" s="102"/>
      <c r="K162" s="102"/>
      <c r="L162" s="102"/>
      <c r="M162" s="102"/>
      <c r="N162" s="102"/>
    </row>
    <row r="163" spans="1:14">
      <c r="A163">
        <f t="shared" si="9"/>
        <v>6</v>
      </c>
      <c r="D163" s="102"/>
      <c r="E163" s="102"/>
      <c r="F163" s="102"/>
      <c r="G163" s="102"/>
      <c r="H163" s="102"/>
      <c r="I163" s="102"/>
      <c r="J163" s="102"/>
      <c r="K163" s="102"/>
      <c r="L163" s="102"/>
      <c r="M163" s="102"/>
      <c r="N163" s="102"/>
    </row>
    <row r="164" spans="1:14">
      <c r="A164">
        <f t="shared" si="9"/>
        <v>6</v>
      </c>
      <c r="D164" s="102"/>
      <c r="E164" s="102"/>
      <c r="F164" s="102"/>
      <c r="G164" s="102"/>
      <c r="H164" s="102"/>
      <c r="I164" s="102"/>
      <c r="J164" s="102"/>
      <c r="K164" s="102"/>
      <c r="L164" s="102"/>
      <c r="M164" s="102"/>
      <c r="N164" s="102"/>
    </row>
    <row r="165" spans="1:14">
      <c r="A165">
        <f t="shared" si="9"/>
        <v>6</v>
      </c>
      <c r="D165" s="102"/>
      <c r="E165" s="102"/>
      <c r="F165" s="102"/>
      <c r="G165" s="102"/>
      <c r="H165" s="102"/>
      <c r="I165" s="102"/>
      <c r="J165" s="102"/>
      <c r="K165" s="102"/>
      <c r="L165" s="102"/>
      <c r="M165" s="102"/>
      <c r="N165" s="102"/>
    </row>
    <row r="166" spans="1:14">
      <c r="A166">
        <f t="shared" si="9"/>
        <v>6</v>
      </c>
      <c r="D166" s="102"/>
      <c r="E166" s="102"/>
      <c r="F166" s="102"/>
      <c r="G166" s="102"/>
      <c r="H166" s="102"/>
      <c r="I166" s="102"/>
      <c r="J166" s="102"/>
      <c r="K166" s="102"/>
      <c r="L166" s="102"/>
      <c r="M166" s="102"/>
      <c r="N166" s="102"/>
    </row>
    <row r="167" spans="1:14">
      <c r="A167">
        <f t="shared" si="9"/>
        <v>6</v>
      </c>
      <c r="D167" s="102"/>
      <c r="E167" s="102"/>
      <c r="F167" s="102"/>
      <c r="G167" s="102"/>
      <c r="H167" s="102"/>
      <c r="I167" s="102"/>
      <c r="J167" s="102"/>
      <c r="K167" s="102"/>
      <c r="L167" s="102"/>
      <c r="M167" s="102"/>
      <c r="N167" s="102"/>
    </row>
    <row r="168" spans="1:14">
      <c r="A168">
        <f t="shared" si="9"/>
        <v>6</v>
      </c>
      <c r="D168" s="102"/>
      <c r="E168" s="102"/>
      <c r="F168" s="102"/>
      <c r="G168" s="102"/>
      <c r="H168" s="102"/>
      <c r="I168" s="102"/>
      <c r="J168" s="102"/>
      <c r="K168" s="102"/>
      <c r="L168" s="102"/>
      <c r="M168" s="102"/>
      <c r="N168" s="102"/>
    </row>
    <row r="169" spans="1:14">
      <c r="A169">
        <f t="shared" si="9"/>
        <v>6</v>
      </c>
      <c r="D169" s="102"/>
      <c r="E169" s="102"/>
      <c r="F169" s="102"/>
      <c r="G169" s="102"/>
      <c r="H169" s="102"/>
      <c r="I169" s="102"/>
      <c r="J169" s="102"/>
      <c r="K169" s="102"/>
      <c r="L169" s="102"/>
      <c r="M169" s="102"/>
      <c r="N169" s="102"/>
    </row>
    <row r="170" spans="1:14">
      <c r="A170">
        <f t="shared" si="9"/>
        <v>6</v>
      </c>
      <c r="D170" s="102"/>
      <c r="E170" s="102"/>
      <c r="F170" s="102"/>
      <c r="G170" s="102"/>
      <c r="H170" s="102"/>
      <c r="I170" s="102"/>
      <c r="J170" s="102"/>
      <c r="K170" s="102"/>
      <c r="L170" s="102"/>
      <c r="M170" s="102"/>
      <c r="N170" s="102"/>
    </row>
    <row r="171" spans="1:14">
      <c r="A171">
        <f t="shared" si="9"/>
        <v>6</v>
      </c>
      <c r="D171" s="102"/>
      <c r="E171" s="102"/>
      <c r="F171" s="102"/>
      <c r="G171" s="102"/>
      <c r="H171" s="102"/>
      <c r="I171" s="102"/>
      <c r="J171" s="102"/>
      <c r="K171" s="102"/>
      <c r="L171" s="102"/>
      <c r="M171" s="102"/>
      <c r="N171" s="102"/>
    </row>
    <row r="172" spans="1:14">
      <c r="A172">
        <f t="shared" si="9"/>
        <v>6</v>
      </c>
      <c r="D172" s="102"/>
      <c r="E172" s="102"/>
      <c r="F172" s="102"/>
      <c r="G172" s="102"/>
      <c r="H172" s="102"/>
      <c r="I172" s="102"/>
      <c r="J172" s="102"/>
      <c r="K172" s="102"/>
      <c r="L172" s="102"/>
      <c r="M172" s="102"/>
      <c r="N172" s="102"/>
    </row>
    <row r="173" spans="1:14">
      <c r="A173">
        <f t="shared" si="9"/>
        <v>6</v>
      </c>
      <c r="D173" s="102"/>
      <c r="E173" s="102"/>
      <c r="F173" s="102"/>
      <c r="G173" s="102"/>
      <c r="H173" s="102"/>
      <c r="I173" s="102"/>
      <c r="J173" s="102"/>
      <c r="K173" s="102"/>
      <c r="L173" s="102"/>
      <c r="M173" s="102"/>
      <c r="N173" s="102"/>
    </row>
    <row r="174" spans="1:14">
      <c r="A174">
        <f t="shared" si="9"/>
        <v>6</v>
      </c>
      <c r="D174" s="102"/>
      <c r="E174" s="102"/>
      <c r="F174" s="102"/>
      <c r="G174" s="102"/>
      <c r="H174" s="102"/>
      <c r="I174" s="102"/>
      <c r="J174" s="102"/>
      <c r="K174" s="102"/>
      <c r="L174" s="102"/>
      <c r="M174" s="102"/>
      <c r="N174" s="102"/>
    </row>
    <row r="175" spans="1:14">
      <c r="A175">
        <f t="shared" si="9"/>
        <v>6</v>
      </c>
      <c r="D175" s="102"/>
      <c r="E175" s="102"/>
      <c r="F175" s="102"/>
      <c r="G175" s="102"/>
      <c r="H175" s="102"/>
      <c r="I175" s="102"/>
      <c r="J175" s="102"/>
      <c r="K175" s="102"/>
      <c r="L175" s="102"/>
      <c r="M175" s="102"/>
      <c r="N175" s="102"/>
    </row>
    <row r="176" spans="1:14">
      <c r="A176">
        <f t="shared" si="9"/>
        <v>6</v>
      </c>
      <c r="D176" s="102"/>
      <c r="E176" s="102"/>
      <c r="F176" s="102"/>
      <c r="G176" s="102"/>
      <c r="H176" s="102"/>
      <c r="I176" s="102"/>
      <c r="J176" s="102"/>
      <c r="K176" s="102"/>
      <c r="L176" s="102"/>
      <c r="M176" s="102"/>
      <c r="N176" s="102"/>
    </row>
    <row r="177" spans="1:14">
      <c r="A177">
        <f t="shared" si="9"/>
        <v>6</v>
      </c>
      <c r="D177" s="102"/>
      <c r="E177" s="102"/>
      <c r="F177" s="102"/>
      <c r="G177" s="102"/>
      <c r="H177" s="102"/>
      <c r="I177" s="102"/>
      <c r="J177" s="102"/>
      <c r="K177" s="102"/>
      <c r="L177" s="102"/>
      <c r="M177" s="102"/>
      <c r="N177" s="102"/>
    </row>
    <row r="178" spans="1:14">
      <c r="A178">
        <f t="shared" si="9"/>
        <v>6</v>
      </c>
      <c r="D178" s="102"/>
      <c r="E178" s="102"/>
      <c r="F178" s="102"/>
      <c r="G178" s="102"/>
      <c r="H178" s="102"/>
      <c r="I178" s="102"/>
      <c r="J178" s="102"/>
      <c r="K178" s="102"/>
      <c r="L178" s="102"/>
      <c r="M178" s="102"/>
      <c r="N178" s="102"/>
    </row>
    <row r="179" spans="1:14">
      <c r="A179">
        <f t="shared" si="9"/>
        <v>6</v>
      </c>
      <c r="D179" s="102"/>
      <c r="E179" s="102"/>
      <c r="F179" s="102"/>
      <c r="G179" s="102"/>
      <c r="H179" s="102"/>
      <c r="I179" s="102"/>
      <c r="J179" s="102"/>
      <c r="K179" s="102"/>
      <c r="L179" s="102"/>
      <c r="M179" s="102"/>
      <c r="N179" s="102"/>
    </row>
    <row r="180" spans="1:14">
      <c r="A180">
        <f t="shared" si="9"/>
        <v>6</v>
      </c>
      <c r="D180" s="102"/>
      <c r="E180" s="102"/>
      <c r="F180" s="102"/>
      <c r="G180" s="102"/>
      <c r="H180" s="102"/>
      <c r="I180" s="102"/>
      <c r="J180" s="102"/>
      <c r="K180" s="102"/>
      <c r="L180" s="102"/>
      <c r="M180" s="102"/>
      <c r="N180" s="102"/>
    </row>
    <row r="181" spans="1:14">
      <c r="A181">
        <f t="shared" si="9"/>
        <v>6</v>
      </c>
      <c r="D181" s="102"/>
      <c r="E181" s="102"/>
      <c r="F181" s="102"/>
      <c r="G181" s="102"/>
      <c r="H181" s="102"/>
      <c r="I181" s="102"/>
      <c r="J181" s="102"/>
      <c r="K181" s="102"/>
      <c r="L181" s="102"/>
      <c r="M181" s="102"/>
      <c r="N181" s="102"/>
    </row>
    <row r="182" spans="1:14">
      <c r="A182">
        <f t="shared" si="9"/>
        <v>6</v>
      </c>
      <c r="D182" s="102"/>
      <c r="E182" s="102"/>
      <c r="F182" s="102"/>
      <c r="G182" s="102"/>
      <c r="H182" s="102"/>
      <c r="I182" s="102"/>
      <c r="J182" s="102"/>
      <c r="K182" s="102"/>
      <c r="L182" s="102"/>
      <c r="M182" s="102"/>
      <c r="N182" s="102"/>
    </row>
    <row r="183" spans="1:14">
      <c r="A183">
        <f t="shared" si="9"/>
        <v>6</v>
      </c>
      <c r="D183" s="102"/>
      <c r="E183" s="102"/>
      <c r="F183" s="102"/>
      <c r="G183" s="102"/>
      <c r="H183" s="102"/>
      <c r="I183" s="102"/>
      <c r="J183" s="102"/>
      <c r="K183" s="102"/>
      <c r="L183" s="102"/>
      <c r="M183" s="102"/>
      <c r="N183" s="102"/>
    </row>
    <row r="184" spans="1:14">
      <c r="A184">
        <f t="shared" si="9"/>
        <v>6</v>
      </c>
      <c r="D184" s="102"/>
      <c r="E184" s="102"/>
      <c r="F184" s="102"/>
      <c r="G184" s="102"/>
      <c r="H184" s="102"/>
      <c r="I184" s="102"/>
      <c r="J184" s="102"/>
      <c r="K184" s="102"/>
      <c r="L184" s="102"/>
      <c r="M184" s="102"/>
      <c r="N184" s="102"/>
    </row>
    <row r="185" spans="1:14">
      <c r="A185">
        <f t="shared" si="9"/>
        <v>6</v>
      </c>
      <c r="D185" s="102"/>
      <c r="E185" s="102"/>
      <c r="F185" s="102"/>
      <c r="G185" s="102"/>
      <c r="H185" s="102"/>
      <c r="I185" s="102"/>
      <c r="J185" s="102"/>
      <c r="K185" s="102"/>
      <c r="L185" s="102"/>
      <c r="M185" s="102"/>
      <c r="N185" s="102"/>
    </row>
    <row r="186" spans="1:14">
      <c r="A186">
        <f t="shared" si="9"/>
        <v>6</v>
      </c>
      <c r="D186" s="102"/>
      <c r="E186" s="102"/>
      <c r="F186" s="102"/>
      <c r="G186" s="102"/>
      <c r="H186" s="102"/>
      <c r="I186" s="102"/>
      <c r="J186" s="102"/>
      <c r="K186" s="102"/>
      <c r="L186" s="102"/>
      <c r="M186" s="102"/>
      <c r="N186" s="102"/>
    </row>
    <row r="187" spans="1:14">
      <c r="A187">
        <f t="shared" si="9"/>
        <v>6</v>
      </c>
      <c r="D187" s="102"/>
      <c r="E187" s="102"/>
      <c r="F187" s="102"/>
      <c r="G187" s="102"/>
      <c r="H187" s="102"/>
      <c r="I187" s="102"/>
      <c r="J187" s="102"/>
      <c r="K187" s="102"/>
      <c r="L187" s="102"/>
      <c r="M187" s="102"/>
      <c r="N187" s="102"/>
    </row>
    <row r="188" spans="1:14">
      <c r="A188">
        <f t="shared" si="9"/>
        <v>6</v>
      </c>
      <c r="D188" s="102"/>
      <c r="E188" s="102"/>
      <c r="F188" s="102"/>
      <c r="G188" s="102"/>
      <c r="H188" s="102"/>
      <c r="I188" s="102"/>
      <c r="J188" s="102"/>
      <c r="K188" s="102"/>
      <c r="L188" s="102"/>
      <c r="M188" s="102"/>
      <c r="N188" s="102"/>
    </row>
    <row r="189" spans="1:14">
      <c r="A189">
        <f t="shared" si="9"/>
        <v>6</v>
      </c>
      <c r="D189" s="102"/>
      <c r="E189" s="102"/>
      <c r="F189" s="102"/>
      <c r="G189" s="102"/>
      <c r="H189" s="102"/>
      <c r="I189" s="102"/>
      <c r="J189" s="102"/>
      <c r="K189" s="102"/>
      <c r="L189" s="102"/>
      <c r="M189" s="102"/>
      <c r="N189" s="102"/>
    </row>
    <row r="190" spans="1:14">
      <c r="A190">
        <f t="shared" si="9"/>
        <v>6</v>
      </c>
      <c r="D190" s="102"/>
      <c r="E190" s="102"/>
      <c r="F190" s="102"/>
      <c r="G190" s="102"/>
      <c r="H190" s="102"/>
      <c r="I190" s="102"/>
      <c r="J190" s="102"/>
      <c r="K190" s="102"/>
      <c r="L190" s="102"/>
      <c r="M190" s="102"/>
      <c r="N190" s="102"/>
    </row>
    <row r="191" spans="1:14">
      <c r="A191">
        <f t="shared" si="9"/>
        <v>6</v>
      </c>
      <c r="D191" s="102"/>
      <c r="E191" s="102"/>
      <c r="F191" s="102"/>
      <c r="G191" s="102"/>
      <c r="H191" s="102"/>
      <c r="I191" s="102"/>
      <c r="J191" s="102"/>
      <c r="K191" s="102"/>
      <c r="L191" s="102"/>
      <c r="M191" s="102"/>
      <c r="N191" s="102"/>
    </row>
    <row r="192" spans="1:14">
      <c r="A192">
        <f t="shared" si="9"/>
        <v>6</v>
      </c>
      <c r="D192" s="102"/>
      <c r="E192" s="102"/>
      <c r="F192" s="102"/>
      <c r="G192" s="102"/>
      <c r="H192" s="102"/>
      <c r="I192" s="102"/>
      <c r="J192" s="102"/>
      <c r="K192" s="102"/>
      <c r="L192" s="102"/>
      <c r="M192" s="102"/>
      <c r="N192" s="102"/>
    </row>
    <row r="193" spans="1:14">
      <c r="A193">
        <f t="shared" si="9"/>
        <v>6</v>
      </c>
      <c r="D193" s="102"/>
      <c r="E193" s="102"/>
      <c r="F193" s="102"/>
      <c r="G193" s="102"/>
      <c r="H193" s="102"/>
      <c r="I193" s="102"/>
      <c r="J193" s="102"/>
      <c r="K193" s="102"/>
      <c r="L193" s="102"/>
      <c r="M193" s="102"/>
      <c r="N193" s="102"/>
    </row>
    <row r="194" spans="1:14">
      <c r="A194">
        <f t="shared" si="9"/>
        <v>6</v>
      </c>
      <c r="D194" s="102"/>
      <c r="E194" s="102"/>
      <c r="F194" s="102"/>
      <c r="G194" s="102"/>
      <c r="H194" s="102"/>
      <c r="I194" s="102"/>
      <c r="J194" s="102"/>
      <c r="K194" s="102"/>
      <c r="L194" s="102"/>
      <c r="M194" s="102"/>
      <c r="N194" s="102"/>
    </row>
    <row r="195" spans="1:14">
      <c r="A195">
        <f t="shared" si="9"/>
        <v>6</v>
      </c>
      <c r="D195" s="102"/>
      <c r="E195" s="102"/>
      <c r="F195" s="102"/>
      <c r="G195" s="102"/>
      <c r="H195" s="102"/>
      <c r="I195" s="102"/>
      <c r="J195" s="102"/>
      <c r="K195" s="102"/>
      <c r="L195" s="102"/>
      <c r="M195" s="102"/>
      <c r="N195" s="102"/>
    </row>
    <row r="196" spans="1:14">
      <c r="A196">
        <f t="shared" si="9"/>
        <v>6</v>
      </c>
      <c r="D196" s="102"/>
      <c r="E196" s="102"/>
      <c r="F196" s="102"/>
      <c r="G196" s="102"/>
      <c r="H196" s="102"/>
      <c r="I196" s="102"/>
      <c r="J196" s="102"/>
      <c r="K196" s="102"/>
      <c r="L196" s="102"/>
      <c r="M196" s="102"/>
      <c r="N196" s="102"/>
    </row>
    <row r="197" spans="1:14">
      <c r="A197">
        <f t="shared" si="9"/>
        <v>6</v>
      </c>
      <c r="D197" s="102"/>
      <c r="E197" s="102"/>
      <c r="F197" s="102"/>
      <c r="G197" s="102"/>
      <c r="H197" s="102"/>
      <c r="I197" s="102"/>
      <c r="J197" s="102"/>
      <c r="K197" s="102"/>
      <c r="L197" s="102"/>
      <c r="M197" s="102"/>
      <c r="N197" s="102"/>
    </row>
    <row r="198" spans="1:14">
      <c r="A198">
        <f t="shared" si="9"/>
        <v>6</v>
      </c>
      <c r="D198" s="102"/>
      <c r="E198" s="102"/>
      <c r="F198" s="102"/>
      <c r="G198" s="102"/>
      <c r="H198" s="102"/>
      <c r="I198" s="102"/>
      <c r="J198" s="102"/>
      <c r="K198" s="102"/>
      <c r="L198" s="102"/>
      <c r="M198" s="102"/>
      <c r="N198" s="102"/>
    </row>
    <row r="199" spans="1:14">
      <c r="A199">
        <f t="shared" si="9"/>
        <v>6</v>
      </c>
      <c r="D199" s="102"/>
      <c r="E199" s="102"/>
      <c r="F199" s="102"/>
      <c r="G199" s="102"/>
      <c r="H199" s="102"/>
      <c r="I199" s="102"/>
      <c r="J199" s="102"/>
      <c r="K199" s="102"/>
      <c r="L199" s="102"/>
      <c r="M199" s="102"/>
      <c r="N199" s="102"/>
    </row>
    <row r="200" spans="1:14">
      <c r="A200">
        <f t="shared" si="9"/>
        <v>6</v>
      </c>
      <c r="D200" s="102"/>
      <c r="E200" s="102"/>
      <c r="F200" s="102"/>
      <c r="G200" s="102"/>
      <c r="H200" s="102"/>
      <c r="I200" s="102"/>
      <c r="J200" s="102"/>
      <c r="K200" s="102"/>
      <c r="L200" s="102"/>
      <c r="M200" s="102"/>
      <c r="N200" s="102"/>
    </row>
    <row r="201" spans="1:14">
      <c r="A201">
        <f t="shared" si="9"/>
        <v>6</v>
      </c>
      <c r="D201" s="102"/>
      <c r="E201" s="102"/>
      <c r="F201" s="102"/>
      <c r="G201" s="102"/>
      <c r="H201" s="102"/>
      <c r="I201" s="102"/>
      <c r="J201" s="102"/>
      <c r="K201" s="102"/>
      <c r="L201" s="102"/>
      <c r="M201" s="102"/>
      <c r="N201" s="102"/>
    </row>
    <row r="202" spans="1:14">
      <c r="A202">
        <f t="shared" si="9"/>
        <v>6</v>
      </c>
      <c r="D202" s="102"/>
      <c r="E202" s="102"/>
      <c r="F202" s="102"/>
      <c r="G202" s="102"/>
      <c r="H202" s="102"/>
      <c r="I202" s="102"/>
      <c r="J202" s="102"/>
      <c r="K202" s="102"/>
      <c r="L202" s="102"/>
      <c r="M202" s="102"/>
      <c r="N202" s="102"/>
    </row>
    <row r="203" spans="1:14">
      <c r="A203">
        <f t="shared" si="9"/>
        <v>6</v>
      </c>
      <c r="D203" s="102"/>
      <c r="E203" s="102"/>
      <c r="F203" s="102"/>
      <c r="G203" s="102"/>
      <c r="H203" s="102"/>
      <c r="I203" s="102"/>
      <c r="J203" s="102"/>
      <c r="K203" s="102"/>
      <c r="L203" s="102"/>
      <c r="M203" s="102"/>
      <c r="N203" s="102"/>
    </row>
    <row r="204" spans="1:14">
      <c r="A204">
        <f t="shared" si="9"/>
        <v>6</v>
      </c>
      <c r="D204" s="102"/>
      <c r="E204" s="102"/>
      <c r="F204" s="102"/>
      <c r="G204" s="102"/>
      <c r="H204" s="102"/>
      <c r="I204" s="102"/>
      <c r="J204" s="102"/>
      <c r="K204" s="102"/>
      <c r="L204" s="102"/>
      <c r="M204" s="102"/>
      <c r="N204" s="102"/>
    </row>
    <row r="205" spans="1:14">
      <c r="A205">
        <f t="shared" si="9"/>
        <v>6</v>
      </c>
      <c r="D205" s="102"/>
      <c r="E205" s="102"/>
      <c r="F205" s="102"/>
      <c r="G205" s="102"/>
      <c r="H205" s="102"/>
      <c r="I205" s="102"/>
      <c r="J205" s="102"/>
      <c r="K205" s="102"/>
      <c r="L205" s="102"/>
      <c r="M205" s="102"/>
      <c r="N205" s="102"/>
    </row>
    <row r="206" spans="1:14">
      <c r="A206">
        <f t="shared" si="9"/>
        <v>6</v>
      </c>
      <c r="D206" s="102"/>
      <c r="E206" s="102"/>
      <c r="F206" s="102"/>
      <c r="G206" s="102"/>
      <c r="H206" s="102"/>
      <c r="I206" s="102"/>
      <c r="J206" s="102"/>
      <c r="K206" s="102"/>
      <c r="L206" s="102"/>
      <c r="M206" s="102"/>
      <c r="N206" s="102"/>
    </row>
    <row r="207" spans="1:14">
      <c r="A207">
        <f t="shared" si="9"/>
        <v>6</v>
      </c>
      <c r="D207" s="102"/>
      <c r="E207" s="102"/>
      <c r="F207" s="102"/>
      <c r="G207" s="102"/>
      <c r="H207" s="102"/>
      <c r="I207" s="102"/>
      <c r="J207" s="102"/>
      <c r="K207" s="102"/>
      <c r="L207" s="102"/>
      <c r="M207" s="102"/>
      <c r="N207" s="102"/>
    </row>
    <row r="208" spans="1:14">
      <c r="A208">
        <f t="shared" ref="A208:A271" si="10">IF(B208=B207, A207, A207+1)</f>
        <v>6</v>
      </c>
      <c r="D208" s="102"/>
      <c r="E208" s="102"/>
      <c r="F208" s="102"/>
      <c r="G208" s="102"/>
      <c r="H208" s="102"/>
      <c r="I208" s="102"/>
      <c r="J208" s="102"/>
      <c r="K208" s="102"/>
      <c r="L208" s="102"/>
      <c r="M208" s="102"/>
      <c r="N208" s="102"/>
    </row>
    <row r="209" spans="1:14">
      <c r="A209">
        <f t="shared" si="10"/>
        <v>6</v>
      </c>
      <c r="D209" s="102"/>
      <c r="E209" s="102"/>
      <c r="F209" s="102"/>
      <c r="G209" s="102"/>
      <c r="H209" s="102"/>
      <c r="I209" s="102"/>
      <c r="J209" s="102"/>
      <c r="K209" s="102"/>
      <c r="L209" s="102"/>
      <c r="M209" s="102"/>
      <c r="N209" s="102"/>
    </row>
    <row r="210" spans="1:14">
      <c r="A210">
        <f t="shared" si="10"/>
        <v>6</v>
      </c>
      <c r="D210" s="102"/>
      <c r="E210" s="102"/>
      <c r="F210" s="102"/>
      <c r="G210" s="102"/>
      <c r="H210" s="102"/>
      <c r="I210" s="102"/>
      <c r="J210" s="102"/>
      <c r="K210" s="102"/>
      <c r="L210" s="102"/>
      <c r="M210" s="102"/>
      <c r="N210" s="102"/>
    </row>
    <row r="211" spans="1:14">
      <c r="A211">
        <f t="shared" si="10"/>
        <v>6</v>
      </c>
      <c r="D211" s="102"/>
      <c r="E211" s="102"/>
      <c r="F211" s="102"/>
      <c r="G211" s="102"/>
      <c r="H211" s="102"/>
      <c r="I211" s="102"/>
      <c r="J211" s="102"/>
      <c r="K211" s="102"/>
      <c r="L211" s="102"/>
      <c r="M211" s="102"/>
      <c r="N211" s="102"/>
    </row>
    <row r="212" spans="1:14">
      <c r="A212">
        <f t="shared" si="10"/>
        <v>6</v>
      </c>
      <c r="D212" s="102"/>
      <c r="E212" s="102"/>
      <c r="F212" s="102"/>
      <c r="G212" s="102"/>
      <c r="H212" s="102"/>
      <c r="I212" s="102"/>
      <c r="J212" s="102"/>
      <c r="K212" s="102"/>
      <c r="L212" s="102"/>
      <c r="M212" s="102"/>
      <c r="N212" s="102"/>
    </row>
    <row r="213" spans="1:14">
      <c r="A213">
        <f t="shared" si="10"/>
        <v>6</v>
      </c>
      <c r="D213" s="102"/>
      <c r="E213" s="102"/>
      <c r="F213" s="102"/>
      <c r="G213" s="102"/>
      <c r="H213" s="102"/>
      <c r="I213" s="102"/>
      <c r="J213" s="102"/>
      <c r="K213" s="102"/>
      <c r="L213" s="102"/>
      <c r="M213" s="102"/>
      <c r="N213" s="102"/>
    </row>
    <row r="214" spans="1:14">
      <c r="A214">
        <f t="shared" si="10"/>
        <v>6</v>
      </c>
      <c r="D214" s="102"/>
      <c r="E214" s="102"/>
      <c r="F214" s="102"/>
      <c r="G214" s="102"/>
      <c r="H214" s="102"/>
      <c r="I214" s="102"/>
      <c r="J214" s="102"/>
      <c r="K214" s="102"/>
      <c r="L214" s="102"/>
      <c r="M214" s="102"/>
      <c r="N214" s="102"/>
    </row>
    <row r="215" spans="1:14">
      <c r="A215">
        <f t="shared" si="10"/>
        <v>6</v>
      </c>
      <c r="D215" s="102"/>
      <c r="E215" s="102"/>
      <c r="F215" s="102"/>
      <c r="G215" s="102"/>
      <c r="H215" s="102"/>
      <c r="I215" s="102"/>
      <c r="J215" s="102"/>
      <c r="K215" s="102"/>
      <c r="L215" s="102"/>
      <c r="M215" s="102"/>
      <c r="N215" s="102"/>
    </row>
    <row r="216" spans="1:14">
      <c r="A216">
        <f t="shared" si="10"/>
        <v>6</v>
      </c>
      <c r="D216" s="102"/>
      <c r="E216" s="102"/>
      <c r="F216" s="102"/>
      <c r="G216" s="102"/>
      <c r="H216" s="102"/>
      <c r="I216" s="102"/>
      <c r="J216" s="102"/>
      <c r="K216" s="102"/>
      <c r="L216" s="102"/>
      <c r="M216" s="102"/>
      <c r="N216" s="102"/>
    </row>
    <row r="217" spans="1:14">
      <c r="A217">
        <f t="shared" si="10"/>
        <v>6</v>
      </c>
      <c r="D217" s="102"/>
      <c r="E217" s="102"/>
      <c r="F217" s="102"/>
      <c r="G217" s="102"/>
      <c r="H217" s="102"/>
      <c r="I217" s="102"/>
      <c r="J217" s="102"/>
      <c r="K217" s="102"/>
      <c r="L217" s="102"/>
      <c r="M217" s="102"/>
      <c r="N217" s="102"/>
    </row>
    <row r="218" spans="1:14">
      <c r="A218">
        <f t="shared" si="10"/>
        <v>6</v>
      </c>
      <c r="D218" s="102"/>
      <c r="E218" s="102"/>
      <c r="F218" s="102"/>
      <c r="G218" s="102"/>
      <c r="H218" s="102"/>
      <c r="I218" s="102"/>
      <c r="J218" s="102"/>
      <c r="K218" s="102"/>
      <c r="L218" s="102"/>
      <c r="M218" s="102"/>
      <c r="N218" s="102"/>
    </row>
    <row r="219" spans="1:14">
      <c r="A219">
        <f t="shared" si="10"/>
        <v>6</v>
      </c>
      <c r="D219" s="102"/>
      <c r="E219" s="102"/>
      <c r="F219" s="102"/>
      <c r="G219" s="102"/>
      <c r="H219" s="102"/>
      <c r="I219" s="102"/>
      <c r="J219" s="102"/>
      <c r="K219" s="102"/>
      <c r="L219" s="102"/>
      <c r="M219" s="102"/>
      <c r="N219" s="102"/>
    </row>
    <row r="220" spans="1:14">
      <c r="A220">
        <f t="shared" si="10"/>
        <v>6</v>
      </c>
      <c r="D220" s="102"/>
      <c r="E220" s="102"/>
      <c r="F220" s="102"/>
      <c r="G220" s="102"/>
      <c r="H220" s="102"/>
      <c r="I220" s="102"/>
      <c r="J220" s="102"/>
      <c r="K220" s="102"/>
      <c r="L220" s="102"/>
      <c r="M220" s="102"/>
      <c r="N220" s="102"/>
    </row>
    <row r="221" spans="1:14">
      <c r="A221">
        <f t="shared" si="10"/>
        <v>6</v>
      </c>
      <c r="D221" s="102"/>
      <c r="E221" s="102"/>
      <c r="F221" s="102"/>
      <c r="G221" s="102"/>
      <c r="H221" s="102"/>
      <c r="I221" s="102"/>
      <c r="J221" s="102"/>
      <c r="K221" s="102"/>
      <c r="L221" s="102"/>
      <c r="M221" s="102"/>
      <c r="N221" s="102"/>
    </row>
    <row r="222" spans="1:14">
      <c r="A222">
        <f t="shared" si="10"/>
        <v>6</v>
      </c>
      <c r="D222" s="102"/>
      <c r="E222" s="102"/>
      <c r="F222" s="102"/>
      <c r="G222" s="102"/>
      <c r="H222" s="102"/>
      <c r="I222" s="102"/>
      <c r="J222" s="102"/>
      <c r="K222" s="102"/>
      <c r="L222" s="102"/>
      <c r="M222" s="102"/>
      <c r="N222" s="102"/>
    </row>
    <row r="223" spans="1:14">
      <c r="A223">
        <f t="shared" si="10"/>
        <v>6</v>
      </c>
      <c r="D223" s="102"/>
      <c r="E223" s="102"/>
      <c r="F223" s="102"/>
      <c r="G223" s="102"/>
      <c r="H223" s="102"/>
      <c r="I223" s="102"/>
      <c r="J223" s="102"/>
      <c r="K223" s="102"/>
      <c r="L223" s="102"/>
      <c r="M223" s="102"/>
      <c r="N223" s="102"/>
    </row>
    <row r="224" spans="1:14">
      <c r="A224">
        <f t="shared" si="10"/>
        <v>6</v>
      </c>
      <c r="D224" s="102"/>
      <c r="E224" s="102"/>
      <c r="F224" s="102"/>
      <c r="G224" s="102"/>
      <c r="H224" s="102"/>
      <c r="I224" s="102"/>
      <c r="J224" s="102"/>
      <c r="K224" s="102"/>
      <c r="L224" s="102"/>
      <c r="M224" s="102"/>
      <c r="N224" s="102"/>
    </row>
    <row r="225" spans="1:14">
      <c r="A225">
        <f t="shared" si="10"/>
        <v>6</v>
      </c>
      <c r="D225" s="102"/>
      <c r="E225" s="102"/>
      <c r="F225" s="102"/>
      <c r="G225" s="102"/>
      <c r="H225" s="102"/>
      <c r="I225" s="102"/>
      <c r="J225" s="102"/>
      <c r="K225" s="102"/>
      <c r="L225" s="102"/>
      <c r="M225" s="102"/>
      <c r="N225" s="102"/>
    </row>
    <row r="226" spans="1:14">
      <c r="A226">
        <f t="shared" si="10"/>
        <v>6</v>
      </c>
      <c r="D226" s="102"/>
      <c r="E226" s="102"/>
      <c r="F226" s="102"/>
      <c r="G226" s="102"/>
      <c r="H226" s="102"/>
      <c r="I226" s="102"/>
      <c r="J226" s="102"/>
      <c r="K226" s="102"/>
      <c r="L226" s="102"/>
      <c r="M226" s="102"/>
      <c r="N226" s="102"/>
    </row>
    <row r="227" spans="1:14">
      <c r="A227">
        <f t="shared" si="10"/>
        <v>6</v>
      </c>
      <c r="D227" s="102"/>
      <c r="E227" s="102"/>
      <c r="F227" s="102"/>
      <c r="G227" s="102"/>
      <c r="H227" s="102"/>
      <c r="I227" s="102"/>
      <c r="J227" s="102"/>
      <c r="K227" s="102"/>
      <c r="L227" s="102"/>
      <c r="M227" s="102"/>
      <c r="N227" s="102"/>
    </row>
    <row r="228" spans="1:14">
      <c r="A228">
        <f t="shared" si="10"/>
        <v>6</v>
      </c>
      <c r="D228" s="102"/>
      <c r="E228" s="102"/>
      <c r="F228" s="102"/>
      <c r="G228" s="102"/>
      <c r="H228" s="102"/>
      <c r="I228" s="102"/>
      <c r="J228" s="102"/>
      <c r="K228" s="102"/>
      <c r="L228" s="102"/>
      <c r="M228" s="102"/>
      <c r="N228" s="102"/>
    </row>
    <row r="229" spans="1:14">
      <c r="A229">
        <f t="shared" si="10"/>
        <v>6</v>
      </c>
      <c r="D229" s="102"/>
      <c r="E229" s="102"/>
      <c r="F229" s="102"/>
      <c r="G229" s="102"/>
      <c r="H229" s="102"/>
      <c r="I229" s="102"/>
      <c r="J229" s="102"/>
      <c r="K229" s="102"/>
      <c r="L229" s="102"/>
      <c r="M229" s="102"/>
      <c r="N229" s="102"/>
    </row>
    <row r="230" spans="1:14">
      <c r="A230">
        <f t="shared" si="10"/>
        <v>6</v>
      </c>
      <c r="D230" s="102"/>
      <c r="E230" s="102"/>
      <c r="F230" s="102"/>
      <c r="G230" s="102"/>
      <c r="H230" s="102"/>
      <c r="I230" s="102"/>
      <c r="J230" s="102"/>
      <c r="K230" s="102"/>
      <c r="L230" s="102"/>
      <c r="M230" s="102"/>
      <c r="N230" s="102"/>
    </row>
    <row r="231" spans="1:14">
      <c r="A231">
        <f t="shared" si="10"/>
        <v>6</v>
      </c>
      <c r="D231" s="102"/>
      <c r="E231" s="102"/>
      <c r="F231" s="102"/>
      <c r="G231" s="102"/>
      <c r="H231" s="102"/>
      <c r="I231" s="102"/>
      <c r="J231" s="102"/>
      <c r="K231" s="102"/>
      <c r="L231" s="102"/>
      <c r="M231" s="102"/>
      <c r="N231" s="102"/>
    </row>
    <row r="232" spans="1:14">
      <c r="A232">
        <f t="shared" si="10"/>
        <v>6</v>
      </c>
      <c r="D232" s="102"/>
      <c r="E232" s="102"/>
      <c r="F232" s="102"/>
      <c r="G232" s="102"/>
      <c r="H232" s="102"/>
      <c r="I232" s="102"/>
      <c r="J232" s="102"/>
      <c r="K232" s="102"/>
      <c r="L232" s="102"/>
      <c r="M232" s="102"/>
      <c r="N232" s="102"/>
    </row>
    <row r="233" spans="1:14">
      <c r="A233">
        <f t="shared" si="10"/>
        <v>6</v>
      </c>
      <c r="D233" s="102"/>
      <c r="E233" s="102"/>
      <c r="F233" s="102"/>
      <c r="G233" s="102"/>
      <c r="H233" s="102"/>
      <c r="I233" s="102"/>
      <c r="J233" s="102"/>
      <c r="K233" s="102"/>
      <c r="L233" s="102"/>
      <c r="M233" s="102"/>
      <c r="N233" s="102"/>
    </row>
    <row r="234" spans="1:14">
      <c r="A234">
        <f t="shared" si="10"/>
        <v>6</v>
      </c>
      <c r="D234" s="102"/>
      <c r="E234" s="102"/>
      <c r="F234" s="102"/>
      <c r="G234" s="102"/>
      <c r="H234" s="102"/>
      <c r="I234" s="102"/>
      <c r="J234" s="102"/>
      <c r="K234" s="102"/>
      <c r="L234" s="102"/>
      <c r="M234" s="102"/>
      <c r="N234" s="102"/>
    </row>
    <row r="235" spans="1:14">
      <c r="A235">
        <f t="shared" si="10"/>
        <v>6</v>
      </c>
      <c r="D235" s="102"/>
      <c r="E235" s="102"/>
      <c r="F235" s="102"/>
      <c r="G235" s="102"/>
      <c r="H235" s="102"/>
      <c r="I235" s="102"/>
      <c r="J235" s="102"/>
      <c r="K235" s="102"/>
      <c r="L235" s="102"/>
      <c r="M235" s="102"/>
      <c r="N235" s="102"/>
    </row>
    <row r="236" spans="1:14">
      <c r="A236">
        <f t="shared" si="10"/>
        <v>6</v>
      </c>
      <c r="D236" s="102"/>
      <c r="E236" s="102"/>
      <c r="F236" s="102"/>
      <c r="G236" s="102"/>
      <c r="H236" s="102"/>
      <c r="I236" s="102"/>
      <c r="J236" s="102"/>
      <c r="K236" s="102"/>
      <c r="L236" s="102"/>
      <c r="M236" s="102"/>
      <c r="N236" s="102"/>
    </row>
    <row r="237" spans="1:14">
      <c r="A237">
        <f t="shared" si="10"/>
        <v>6</v>
      </c>
      <c r="D237" s="102"/>
      <c r="E237" s="102"/>
      <c r="F237" s="102"/>
      <c r="G237" s="102"/>
      <c r="H237" s="102"/>
      <c r="I237" s="102"/>
      <c r="J237" s="102"/>
      <c r="K237" s="102"/>
      <c r="L237" s="102"/>
      <c r="M237" s="102"/>
      <c r="N237" s="102"/>
    </row>
    <row r="238" spans="1:14">
      <c r="A238">
        <f t="shared" si="10"/>
        <v>6</v>
      </c>
      <c r="D238" s="102"/>
      <c r="E238" s="102"/>
      <c r="F238" s="102"/>
      <c r="G238" s="102"/>
      <c r="H238" s="102"/>
      <c r="I238" s="102"/>
      <c r="J238" s="102"/>
      <c r="K238" s="102"/>
      <c r="L238" s="102"/>
      <c r="M238" s="102"/>
      <c r="N238" s="102"/>
    </row>
    <row r="239" spans="1:14">
      <c r="A239">
        <f t="shared" si="10"/>
        <v>6</v>
      </c>
      <c r="D239" s="102"/>
      <c r="E239" s="102"/>
      <c r="F239" s="102"/>
      <c r="G239" s="102"/>
      <c r="H239" s="102"/>
      <c r="I239" s="102"/>
      <c r="J239" s="102"/>
      <c r="K239" s="102"/>
      <c r="L239" s="102"/>
      <c r="M239" s="102"/>
      <c r="N239" s="102"/>
    </row>
    <row r="240" spans="1:14">
      <c r="A240">
        <f t="shared" si="10"/>
        <v>6</v>
      </c>
      <c r="D240" s="102"/>
      <c r="E240" s="102"/>
      <c r="F240" s="102"/>
      <c r="G240" s="102"/>
      <c r="H240" s="102"/>
      <c r="I240" s="102"/>
      <c r="J240" s="102"/>
      <c r="K240" s="102"/>
      <c r="L240" s="102"/>
      <c r="M240" s="102"/>
      <c r="N240" s="102"/>
    </row>
    <row r="241" spans="1:14">
      <c r="A241">
        <f t="shared" si="10"/>
        <v>6</v>
      </c>
      <c r="D241" s="102"/>
      <c r="E241" s="102"/>
      <c r="F241" s="102"/>
      <c r="G241" s="102"/>
      <c r="H241" s="102"/>
      <c r="I241" s="102"/>
      <c r="J241" s="102"/>
      <c r="K241" s="102"/>
      <c r="L241" s="102"/>
      <c r="M241" s="102"/>
      <c r="N241" s="102"/>
    </row>
    <row r="242" spans="1:14">
      <c r="A242">
        <f t="shared" si="10"/>
        <v>6</v>
      </c>
      <c r="D242" s="102"/>
      <c r="E242" s="102"/>
      <c r="F242" s="102"/>
      <c r="G242" s="102"/>
      <c r="H242" s="102"/>
      <c r="I242" s="102"/>
      <c r="J242" s="102"/>
      <c r="K242" s="102"/>
      <c r="L242" s="102"/>
      <c r="M242" s="102"/>
      <c r="N242" s="102"/>
    </row>
    <row r="243" spans="1:14">
      <c r="A243">
        <f t="shared" si="10"/>
        <v>6</v>
      </c>
      <c r="D243" s="102"/>
      <c r="E243" s="102"/>
      <c r="F243" s="102"/>
      <c r="G243" s="102"/>
      <c r="H243" s="102"/>
      <c r="I243" s="102"/>
      <c r="J243" s="102"/>
      <c r="K243" s="102"/>
      <c r="L243" s="102"/>
      <c r="M243" s="102"/>
      <c r="N243" s="102"/>
    </row>
    <row r="244" spans="1:14">
      <c r="A244">
        <f t="shared" si="10"/>
        <v>6</v>
      </c>
      <c r="D244" s="102"/>
      <c r="E244" s="102"/>
      <c r="F244" s="102"/>
      <c r="G244" s="102"/>
      <c r="H244" s="102"/>
      <c r="I244" s="102"/>
      <c r="J244" s="102"/>
      <c r="K244" s="102"/>
      <c r="L244" s="102"/>
      <c r="M244" s="102"/>
      <c r="N244" s="102"/>
    </row>
    <row r="245" spans="1:14">
      <c r="A245">
        <f t="shared" si="10"/>
        <v>6</v>
      </c>
      <c r="D245" s="102"/>
      <c r="E245" s="102"/>
      <c r="F245" s="102"/>
      <c r="G245" s="102"/>
      <c r="H245" s="102"/>
      <c r="I245" s="102"/>
      <c r="J245" s="102"/>
      <c r="K245" s="102"/>
      <c r="L245" s="102"/>
      <c r="M245" s="102"/>
      <c r="N245" s="102"/>
    </row>
    <row r="246" spans="1:14">
      <c r="A246">
        <f t="shared" si="10"/>
        <v>6</v>
      </c>
      <c r="D246" s="102"/>
      <c r="E246" s="102"/>
      <c r="F246" s="102"/>
      <c r="G246" s="102"/>
      <c r="H246" s="102"/>
      <c r="I246" s="102"/>
      <c r="J246" s="102"/>
      <c r="K246" s="102"/>
      <c r="L246" s="102"/>
      <c r="M246" s="102"/>
      <c r="N246" s="102"/>
    </row>
    <row r="247" spans="1:14">
      <c r="A247">
        <f t="shared" si="10"/>
        <v>6</v>
      </c>
      <c r="D247" s="102"/>
      <c r="E247" s="102"/>
      <c r="F247" s="102"/>
      <c r="G247" s="102"/>
      <c r="H247" s="102"/>
      <c r="I247" s="102"/>
      <c r="J247" s="102"/>
      <c r="K247" s="102"/>
      <c r="L247" s="102"/>
      <c r="M247" s="102"/>
      <c r="N247" s="102"/>
    </row>
    <row r="248" spans="1:14">
      <c r="A248">
        <f t="shared" si="10"/>
        <v>6</v>
      </c>
      <c r="D248" s="102"/>
      <c r="E248" s="102"/>
      <c r="F248" s="102"/>
      <c r="G248" s="102"/>
      <c r="H248" s="102"/>
      <c r="I248" s="102"/>
      <c r="J248" s="102"/>
      <c r="K248" s="102"/>
      <c r="L248" s="102"/>
      <c r="M248" s="102"/>
      <c r="N248" s="102"/>
    </row>
    <row r="249" spans="1:14">
      <c r="A249">
        <f t="shared" si="10"/>
        <v>6</v>
      </c>
      <c r="D249" s="102"/>
      <c r="E249" s="102"/>
      <c r="F249" s="102"/>
      <c r="G249" s="102"/>
      <c r="H249" s="102"/>
      <c r="I249" s="102"/>
      <c r="J249" s="102"/>
      <c r="K249" s="102"/>
      <c r="L249" s="102"/>
      <c r="M249" s="102"/>
      <c r="N249" s="102"/>
    </row>
    <row r="250" spans="1:14">
      <c r="A250">
        <f t="shared" si="10"/>
        <v>6</v>
      </c>
      <c r="D250" s="102"/>
      <c r="E250" s="102"/>
      <c r="F250" s="102"/>
      <c r="G250" s="102"/>
      <c r="H250" s="102"/>
      <c r="I250" s="102"/>
      <c r="J250" s="102"/>
      <c r="K250" s="102"/>
      <c r="L250" s="102"/>
      <c r="M250" s="102"/>
      <c r="N250" s="102"/>
    </row>
    <row r="251" spans="1:14">
      <c r="A251">
        <f t="shared" si="10"/>
        <v>6</v>
      </c>
      <c r="D251" s="102"/>
      <c r="E251" s="102"/>
      <c r="F251" s="102"/>
      <c r="G251" s="102"/>
      <c r="H251" s="102"/>
      <c r="I251" s="102"/>
      <c r="J251" s="102"/>
      <c r="K251" s="102"/>
      <c r="L251" s="102"/>
      <c r="M251" s="102"/>
      <c r="N251" s="102"/>
    </row>
    <row r="252" spans="1:14">
      <c r="A252">
        <f t="shared" si="10"/>
        <v>6</v>
      </c>
      <c r="D252" s="102"/>
      <c r="E252" s="102"/>
      <c r="F252" s="102"/>
      <c r="G252" s="102"/>
      <c r="H252" s="102"/>
      <c r="I252" s="102"/>
      <c r="J252" s="102"/>
      <c r="K252" s="102"/>
      <c r="L252" s="102"/>
      <c r="M252" s="102"/>
      <c r="N252" s="102"/>
    </row>
    <row r="253" spans="1:14">
      <c r="A253">
        <f t="shared" si="10"/>
        <v>6</v>
      </c>
      <c r="D253" s="102"/>
      <c r="E253" s="102"/>
      <c r="F253" s="102"/>
      <c r="G253" s="102"/>
      <c r="H253" s="102"/>
      <c r="I253" s="102"/>
      <c r="J253" s="102"/>
      <c r="K253" s="102"/>
      <c r="L253" s="102"/>
      <c r="M253" s="102"/>
      <c r="N253" s="102"/>
    </row>
    <row r="254" spans="1:14">
      <c r="A254">
        <f t="shared" si="10"/>
        <v>6</v>
      </c>
      <c r="D254" s="102"/>
      <c r="E254" s="102"/>
      <c r="F254" s="102"/>
      <c r="G254" s="102"/>
      <c r="H254" s="102"/>
      <c r="I254" s="102"/>
      <c r="J254" s="102"/>
      <c r="K254" s="102"/>
      <c r="L254" s="102"/>
      <c r="M254" s="102"/>
      <c r="N254" s="102"/>
    </row>
    <row r="255" spans="1:14">
      <c r="A255">
        <f t="shared" si="10"/>
        <v>6</v>
      </c>
      <c r="D255" s="102"/>
      <c r="E255" s="102"/>
      <c r="F255" s="102"/>
      <c r="G255" s="102"/>
      <c r="H255" s="102"/>
      <c r="I255" s="102"/>
      <c r="J255" s="102"/>
      <c r="K255" s="102"/>
      <c r="L255" s="102"/>
      <c r="M255" s="102"/>
      <c r="N255" s="102"/>
    </row>
    <row r="256" spans="1:14">
      <c r="A256">
        <f t="shared" si="10"/>
        <v>6</v>
      </c>
      <c r="D256" s="102"/>
      <c r="E256" s="102"/>
      <c r="F256" s="102"/>
      <c r="G256" s="102"/>
      <c r="H256" s="102"/>
      <c r="I256" s="102"/>
      <c r="J256" s="102"/>
      <c r="K256" s="102"/>
      <c r="L256" s="102"/>
      <c r="M256" s="102"/>
      <c r="N256" s="102"/>
    </row>
    <row r="257" spans="1:14">
      <c r="A257">
        <f t="shared" si="10"/>
        <v>6</v>
      </c>
      <c r="D257" s="102"/>
      <c r="E257" s="102"/>
      <c r="F257" s="102"/>
      <c r="G257" s="102"/>
      <c r="H257" s="102"/>
      <c r="I257" s="102"/>
      <c r="J257" s="102"/>
      <c r="K257" s="102"/>
      <c r="L257" s="102"/>
      <c r="M257" s="102"/>
      <c r="N257" s="102"/>
    </row>
    <row r="258" spans="1:14">
      <c r="A258">
        <f t="shared" si="10"/>
        <v>6</v>
      </c>
      <c r="D258" s="102"/>
      <c r="E258" s="102"/>
      <c r="F258" s="102"/>
      <c r="G258" s="102"/>
      <c r="H258" s="102"/>
      <c r="I258" s="102"/>
      <c r="J258" s="102"/>
      <c r="K258" s="102"/>
      <c r="L258" s="102"/>
      <c r="M258" s="102"/>
      <c r="N258" s="102"/>
    </row>
    <row r="259" spans="1:14">
      <c r="A259">
        <f t="shared" si="10"/>
        <v>6</v>
      </c>
      <c r="D259" s="102"/>
      <c r="E259" s="102"/>
      <c r="F259" s="102"/>
      <c r="G259" s="102"/>
      <c r="H259" s="102"/>
      <c r="I259" s="102"/>
      <c r="J259" s="102"/>
      <c r="K259" s="102"/>
      <c r="L259" s="102"/>
      <c r="M259" s="102"/>
      <c r="N259" s="102"/>
    </row>
    <row r="260" spans="1:14">
      <c r="A260">
        <f t="shared" si="10"/>
        <v>6</v>
      </c>
      <c r="D260" s="102"/>
      <c r="E260" s="102"/>
      <c r="F260" s="102"/>
      <c r="G260" s="102"/>
      <c r="H260" s="102"/>
      <c r="I260" s="102"/>
      <c r="J260" s="102"/>
      <c r="K260" s="102"/>
      <c r="L260" s="102"/>
      <c r="M260" s="102"/>
      <c r="N260" s="102"/>
    </row>
    <row r="261" spans="1:14">
      <c r="A261">
        <f t="shared" si="10"/>
        <v>6</v>
      </c>
      <c r="D261" s="102"/>
      <c r="E261" s="102"/>
      <c r="F261" s="102"/>
      <c r="G261" s="102"/>
      <c r="H261" s="102"/>
      <c r="I261" s="102"/>
      <c r="J261" s="102"/>
      <c r="K261" s="102"/>
      <c r="L261" s="102"/>
      <c r="M261" s="102"/>
      <c r="N261" s="102"/>
    </row>
    <row r="262" spans="1:14">
      <c r="A262">
        <f t="shared" si="10"/>
        <v>6</v>
      </c>
      <c r="D262" s="102"/>
      <c r="E262" s="102"/>
      <c r="F262" s="102"/>
      <c r="G262" s="102"/>
      <c r="H262" s="102"/>
      <c r="I262" s="102"/>
      <c r="J262" s="102"/>
      <c r="K262" s="102"/>
      <c r="L262" s="102"/>
      <c r="M262" s="102"/>
      <c r="N262" s="102"/>
    </row>
    <row r="263" spans="1:14">
      <c r="A263">
        <f t="shared" si="10"/>
        <v>6</v>
      </c>
      <c r="D263" s="102"/>
      <c r="E263" s="102"/>
      <c r="F263" s="102"/>
      <c r="G263" s="102"/>
      <c r="H263" s="102"/>
      <c r="I263" s="102"/>
      <c r="J263" s="102"/>
      <c r="K263" s="102"/>
      <c r="L263" s="102"/>
      <c r="M263" s="102"/>
      <c r="N263" s="102"/>
    </row>
    <row r="264" spans="1:14">
      <c r="A264">
        <f t="shared" si="10"/>
        <v>6</v>
      </c>
      <c r="D264" s="102"/>
      <c r="E264" s="102"/>
      <c r="F264" s="102"/>
      <c r="G264" s="102"/>
      <c r="H264" s="102"/>
      <c r="I264" s="102"/>
      <c r="J264" s="102"/>
      <c r="K264" s="102"/>
      <c r="L264" s="102"/>
      <c r="M264" s="102"/>
      <c r="N264" s="102"/>
    </row>
    <row r="265" spans="1:14">
      <c r="A265">
        <f t="shared" si="10"/>
        <v>6</v>
      </c>
      <c r="D265" s="102"/>
      <c r="E265" s="102"/>
      <c r="F265" s="102"/>
      <c r="G265" s="102"/>
      <c r="H265" s="102"/>
      <c r="I265" s="102"/>
      <c r="J265" s="102"/>
      <c r="K265" s="102"/>
      <c r="L265" s="102"/>
      <c r="M265" s="102"/>
      <c r="N265" s="102"/>
    </row>
    <row r="266" spans="1:14">
      <c r="A266">
        <f t="shared" si="10"/>
        <v>6</v>
      </c>
      <c r="D266" s="102"/>
      <c r="E266" s="102"/>
      <c r="F266" s="102"/>
      <c r="G266" s="102"/>
      <c r="H266" s="102"/>
      <c r="I266" s="102"/>
      <c r="J266" s="102"/>
      <c r="K266" s="102"/>
      <c r="L266" s="102"/>
      <c r="M266" s="102"/>
      <c r="N266" s="102"/>
    </row>
    <row r="267" spans="1:14">
      <c r="A267">
        <f t="shared" si="10"/>
        <v>6</v>
      </c>
      <c r="D267" s="102"/>
      <c r="E267" s="102"/>
      <c r="F267" s="102"/>
      <c r="G267" s="102"/>
      <c r="H267" s="102"/>
      <c r="I267" s="102"/>
      <c r="J267" s="102"/>
      <c r="K267" s="102"/>
      <c r="L267" s="102"/>
      <c r="M267" s="102"/>
      <c r="N267" s="102"/>
    </row>
    <row r="268" spans="1:14">
      <c r="A268">
        <f t="shared" si="10"/>
        <v>6</v>
      </c>
      <c r="D268" s="102"/>
      <c r="E268" s="102"/>
      <c r="F268" s="102"/>
      <c r="G268" s="102"/>
      <c r="H268" s="102"/>
      <c r="I268" s="102"/>
      <c r="J268" s="102"/>
      <c r="K268" s="102"/>
      <c r="L268" s="102"/>
      <c r="M268" s="102"/>
      <c r="N268" s="102"/>
    </row>
    <row r="269" spans="1:14">
      <c r="A269">
        <f t="shared" si="10"/>
        <v>6</v>
      </c>
      <c r="D269" s="102"/>
      <c r="E269" s="102"/>
      <c r="F269" s="102"/>
      <c r="G269" s="102"/>
      <c r="H269" s="102"/>
      <c r="I269" s="102"/>
      <c r="J269" s="102"/>
      <c r="K269" s="102"/>
      <c r="L269" s="102"/>
      <c r="M269" s="102"/>
      <c r="N269" s="102"/>
    </row>
    <row r="270" spans="1:14">
      <c r="A270">
        <f t="shared" si="10"/>
        <v>6</v>
      </c>
      <c r="D270" s="102"/>
      <c r="E270" s="102"/>
      <c r="F270" s="102"/>
      <c r="G270" s="102"/>
      <c r="H270" s="102"/>
      <c r="I270" s="102"/>
      <c r="J270" s="102"/>
      <c r="K270" s="102"/>
      <c r="L270" s="102"/>
      <c r="M270" s="102"/>
      <c r="N270" s="102"/>
    </row>
    <row r="271" spans="1:14">
      <c r="A271">
        <f t="shared" si="10"/>
        <v>6</v>
      </c>
      <c r="D271" s="102"/>
      <c r="E271" s="102"/>
      <c r="F271" s="102"/>
      <c r="G271" s="102"/>
      <c r="H271" s="102"/>
      <c r="I271" s="102"/>
      <c r="J271" s="102"/>
      <c r="K271" s="102"/>
      <c r="L271" s="102"/>
      <c r="M271" s="102"/>
      <c r="N271" s="102"/>
    </row>
    <row r="272" spans="1:14">
      <c r="A272">
        <f t="shared" ref="A272:A335" si="11">IF(B272=B271, A271, A271+1)</f>
        <v>6</v>
      </c>
      <c r="D272" s="102"/>
      <c r="E272" s="102"/>
      <c r="F272" s="102"/>
      <c r="G272" s="102"/>
      <c r="H272" s="102"/>
      <c r="I272" s="102"/>
      <c r="J272" s="102"/>
      <c r="K272" s="102"/>
      <c r="L272" s="102"/>
      <c r="M272" s="102"/>
      <c r="N272" s="102"/>
    </row>
    <row r="273" spans="1:14">
      <c r="A273">
        <f t="shared" si="11"/>
        <v>6</v>
      </c>
      <c r="D273" s="102"/>
      <c r="E273" s="102"/>
      <c r="F273" s="102"/>
      <c r="G273" s="102"/>
      <c r="H273" s="102"/>
      <c r="I273" s="102"/>
      <c r="J273" s="102"/>
      <c r="K273" s="102"/>
      <c r="L273" s="102"/>
      <c r="M273" s="102"/>
      <c r="N273" s="102"/>
    </row>
    <row r="274" spans="1:14">
      <c r="A274">
        <f t="shared" si="11"/>
        <v>6</v>
      </c>
      <c r="D274" s="102"/>
      <c r="E274" s="102"/>
      <c r="F274" s="102"/>
      <c r="G274" s="102"/>
      <c r="H274" s="102"/>
      <c r="I274" s="102"/>
      <c r="J274" s="102"/>
      <c r="K274" s="102"/>
      <c r="L274" s="102"/>
      <c r="M274" s="102"/>
      <c r="N274" s="102"/>
    </row>
    <row r="275" spans="1:14">
      <c r="A275">
        <f t="shared" si="11"/>
        <v>6</v>
      </c>
      <c r="D275" s="102"/>
      <c r="E275" s="102"/>
      <c r="F275" s="102"/>
      <c r="G275" s="102"/>
      <c r="H275" s="102"/>
      <c r="I275" s="102"/>
      <c r="J275" s="102"/>
      <c r="K275" s="102"/>
      <c r="L275" s="102"/>
      <c r="M275" s="102"/>
      <c r="N275" s="102"/>
    </row>
    <row r="276" spans="1:14">
      <c r="A276">
        <f t="shared" si="11"/>
        <v>6</v>
      </c>
      <c r="D276" s="102"/>
      <c r="E276" s="102"/>
      <c r="F276" s="102"/>
      <c r="G276" s="102"/>
      <c r="H276" s="102"/>
      <c r="I276" s="102"/>
      <c r="J276" s="102"/>
      <c r="K276" s="102"/>
      <c r="L276" s="102"/>
      <c r="M276" s="102"/>
      <c r="N276" s="102"/>
    </row>
    <row r="277" spans="1:14">
      <c r="A277">
        <f t="shared" si="11"/>
        <v>6</v>
      </c>
      <c r="D277" s="102"/>
      <c r="E277" s="102"/>
      <c r="F277" s="102"/>
      <c r="G277" s="102"/>
      <c r="H277" s="102"/>
      <c r="I277" s="102"/>
      <c r="J277" s="102"/>
      <c r="K277" s="102"/>
      <c r="L277" s="102"/>
      <c r="M277" s="102"/>
      <c r="N277" s="102"/>
    </row>
    <row r="278" spans="1:14">
      <c r="A278">
        <f t="shared" si="11"/>
        <v>6</v>
      </c>
      <c r="D278" s="102"/>
      <c r="E278" s="102"/>
      <c r="F278" s="102"/>
      <c r="G278" s="102"/>
      <c r="H278" s="102"/>
      <c r="I278" s="102"/>
      <c r="J278" s="102"/>
      <c r="K278" s="102"/>
      <c r="L278" s="102"/>
      <c r="M278" s="102"/>
      <c r="N278" s="102"/>
    </row>
    <row r="279" spans="1:14">
      <c r="A279">
        <f t="shared" si="11"/>
        <v>6</v>
      </c>
      <c r="D279" s="102"/>
      <c r="E279" s="102"/>
      <c r="F279" s="102"/>
      <c r="G279" s="102"/>
      <c r="H279" s="102"/>
      <c r="I279" s="102"/>
      <c r="J279" s="102"/>
      <c r="K279" s="102"/>
      <c r="L279" s="102"/>
      <c r="M279" s="102"/>
      <c r="N279" s="102"/>
    </row>
    <row r="280" spans="1:14">
      <c r="A280">
        <f t="shared" si="11"/>
        <v>6</v>
      </c>
      <c r="D280" s="102"/>
      <c r="E280" s="102"/>
      <c r="F280" s="102"/>
      <c r="G280" s="102"/>
      <c r="H280" s="102"/>
      <c r="I280" s="102"/>
      <c r="J280" s="102"/>
      <c r="K280" s="102"/>
      <c r="L280" s="102"/>
      <c r="M280" s="102"/>
      <c r="N280" s="102"/>
    </row>
    <row r="281" spans="1:14">
      <c r="A281">
        <f t="shared" si="11"/>
        <v>6</v>
      </c>
      <c r="D281" s="102"/>
      <c r="E281" s="102"/>
      <c r="F281" s="102"/>
      <c r="G281" s="102"/>
      <c r="H281" s="102"/>
      <c r="I281" s="102"/>
      <c r="J281" s="102"/>
      <c r="K281" s="102"/>
      <c r="L281" s="102"/>
      <c r="M281" s="102"/>
      <c r="N281" s="102"/>
    </row>
    <row r="282" spans="1:14">
      <c r="A282">
        <f t="shared" si="11"/>
        <v>6</v>
      </c>
      <c r="D282" s="102"/>
      <c r="E282" s="102"/>
      <c r="F282" s="102"/>
      <c r="G282" s="102"/>
      <c r="H282" s="102"/>
      <c r="I282" s="102"/>
      <c r="J282" s="102"/>
      <c r="K282" s="102"/>
      <c r="L282" s="102"/>
      <c r="M282" s="102"/>
      <c r="N282" s="102"/>
    </row>
    <row r="283" spans="1:14">
      <c r="A283">
        <f t="shared" si="11"/>
        <v>6</v>
      </c>
      <c r="D283" s="102"/>
      <c r="E283" s="102"/>
      <c r="F283" s="102"/>
      <c r="G283" s="102"/>
      <c r="H283" s="102"/>
      <c r="I283" s="102"/>
      <c r="J283" s="102"/>
      <c r="K283" s="102"/>
      <c r="L283" s="102"/>
      <c r="M283" s="102"/>
      <c r="N283" s="102"/>
    </row>
    <row r="284" spans="1:14">
      <c r="A284">
        <f t="shared" si="11"/>
        <v>6</v>
      </c>
      <c r="D284" s="102"/>
      <c r="E284" s="102"/>
      <c r="F284" s="102"/>
      <c r="G284" s="102"/>
      <c r="H284" s="102"/>
      <c r="I284" s="102"/>
      <c r="J284" s="102"/>
      <c r="K284" s="102"/>
      <c r="L284" s="102"/>
      <c r="M284" s="102"/>
      <c r="N284" s="102"/>
    </row>
    <row r="285" spans="1:14">
      <c r="A285">
        <f t="shared" si="11"/>
        <v>6</v>
      </c>
      <c r="D285" s="102"/>
      <c r="E285" s="102"/>
      <c r="F285" s="102"/>
      <c r="G285" s="102"/>
      <c r="H285" s="102"/>
      <c r="I285" s="102"/>
      <c r="J285" s="102"/>
      <c r="K285" s="102"/>
      <c r="L285" s="102"/>
      <c r="M285" s="102"/>
      <c r="N285" s="102"/>
    </row>
    <row r="286" spans="1:14">
      <c r="A286">
        <f t="shared" si="11"/>
        <v>6</v>
      </c>
      <c r="D286" s="102"/>
      <c r="E286" s="102"/>
      <c r="F286" s="102"/>
      <c r="G286" s="102"/>
      <c r="H286" s="102"/>
      <c r="I286" s="102"/>
      <c r="J286" s="102"/>
      <c r="K286" s="102"/>
      <c r="L286" s="102"/>
      <c r="M286" s="102"/>
      <c r="N286" s="102"/>
    </row>
    <row r="287" spans="1:14">
      <c r="A287">
        <f t="shared" si="11"/>
        <v>6</v>
      </c>
      <c r="D287" s="102"/>
      <c r="E287" s="102"/>
      <c r="F287" s="102"/>
      <c r="G287" s="102"/>
      <c r="H287" s="102"/>
      <c r="I287" s="102"/>
      <c r="J287" s="102"/>
      <c r="K287" s="102"/>
      <c r="L287" s="102"/>
      <c r="M287" s="102"/>
      <c r="N287" s="102"/>
    </row>
    <row r="288" spans="1:14">
      <c r="A288">
        <f t="shared" si="11"/>
        <v>6</v>
      </c>
      <c r="D288" s="102"/>
      <c r="E288" s="102"/>
      <c r="F288" s="102"/>
      <c r="G288" s="102"/>
      <c r="H288" s="102"/>
      <c r="I288" s="102"/>
      <c r="J288" s="102"/>
      <c r="K288" s="102"/>
      <c r="L288" s="102"/>
      <c r="M288" s="102"/>
      <c r="N288" s="102"/>
    </row>
    <row r="289" spans="1:14">
      <c r="A289">
        <f t="shared" si="11"/>
        <v>6</v>
      </c>
      <c r="D289" s="102"/>
      <c r="E289" s="102"/>
      <c r="F289" s="102"/>
      <c r="G289" s="102"/>
      <c r="H289" s="102"/>
      <c r="I289" s="102"/>
      <c r="J289" s="102"/>
      <c r="K289" s="102"/>
      <c r="L289" s="102"/>
      <c r="M289" s="102"/>
      <c r="N289" s="102"/>
    </row>
    <row r="290" spans="1:14">
      <c r="A290">
        <f t="shared" si="11"/>
        <v>6</v>
      </c>
      <c r="D290" s="102"/>
      <c r="E290" s="102"/>
      <c r="F290" s="102"/>
      <c r="G290" s="102"/>
      <c r="H290" s="102"/>
      <c r="I290" s="102"/>
      <c r="J290" s="102"/>
      <c r="K290" s="102"/>
      <c r="L290" s="102"/>
      <c r="M290" s="102"/>
      <c r="N290" s="102"/>
    </row>
    <row r="291" spans="1:14">
      <c r="A291">
        <f t="shared" si="11"/>
        <v>6</v>
      </c>
      <c r="D291" s="102"/>
      <c r="E291" s="102"/>
      <c r="F291" s="102"/>
      <c r="G291" s="102"/>
      <c r="H291" s="102"/>
      <c r="I291" s="102"/>
      <c r="J291" s="102"/>
      <c r="K291" s="102"/>
      <c r="L291" s="102"/>
      <c r="M291" s="102"/>
      <c r="N291" s="102"/>
    </row>
    <row r="292" spans="1:14">
      <c r="A292">
        <f t="shared" si="11"/>
        <v>6</v>
      </c>
      <c r="D292" s="102"/>
      <c r="E292" s="102"/>
      <c r="F292" s="102"/>
      <c r="G292" s="102"/>
      <c r="H292" s="102"/>
      <c r="I292" s="102"/>
      <c r="J292" s="102"/>
      <c r="K292" s="102"/>
      <c r="L292" s="102"/>
      <c r="M292" s="102"/>
      <c r="N292" s="102"/>
    </row>
    <row r="293" spans="1:14">
      <c r="A293">
        <f t="shared" si="11"/>
        <v>6</v>
      </c>
      <c r="D293" s="102"/>
      <c r="E293" s="102"/>
      <c r="F293" s="102"/>
      <c r="G293" s="102"/>
      <c r="H293" s="102"/>
      <c r="I293" s="102"/>
      <c r="J293" s="102"/>
      <c r="K293" s="102"/>
      <c r="L293" s="102"/>
      <c r="M293" s="102"/>
      <c r="N293" s="102"/>
    </row>
    <row r="294" spans="1:14">
      <c r="A294">
        <f t="shared" si="11"/>
        <v>6</v>
      </c>
      <c r="D294" s="102"/>
      <c r="E294" s="102"/>
      <c r="F294" s="102"/>
      <c r="G294" s="102"/>
      <c r="H294" s="102"/>
      <c r="I294" s="102"/>
      <c r="J294" s="102"/>
      <c r="K294" s="102"/>
      <c r="L294" s="102"/>
      <c r="M294" s="102"/>
      <c r="N294" s="102"/>
    </row>
    <row r="295" spans="1:14">
      <c r="A295">
        <f t="shared" si="11"/>
        <v>6</v>
      </c>
      <c r="D295" s="102"/>
      <c r="E295" s="102"/>
      <c r="F295" s="102"/>
      <c r="G295" s="102"/>
      <c r="H295" s="102"/>
      <c r="I295" s="102"/>
      <c r="J295" s="102"/>
      <c r="K295" s="102"/>
      <c r="L295" s="102"/>
      <c r="M295" s="102"/>
      <c r="N295" s="102"/>
    </row>
    <row r="296" spans="1:14">
      <c r="A296">
        <f t="shared" si="11"/>
        <v>6</v>
      </c>
      <c r="D296" s="102"/>
      <c r="E296" s="102"/>
      <c r="F296" s="102"/>
      <c r="G296" s="102"/>
      <c r="H296" s="102"/>
      <c r="I296" s="102"/>
      <c r="J296" s="102"/>
      <c r="K296" s="102"/>
      <c r="L296" s="102"/>
      <c r="M296" s="102"/>
      <c r="N296" s="102"/>
    </row>
    <row r="297" spans="1:14">
      <c r="A297">
        <f t="shared" si="11"/>
        <v>6</v>
      </c>
      <c r="D297" s="102"/>
      <c r="E297" s="102"/>
      <c r="F297" s="102"/>
      <c r="G297" s="102"/>
      <c r="H297" s="102"/>
      <c r="I297" s="102"/>
      <c r="J297" s="102"/>
      <c r="K297" s="102"/>
      <c r="L297" s="102"/>
      <c r="M297" s="102"/>
      <c r="N297" s="102"/>
    </row>
    <row r="298" spans="1:14">
      <c r="A298">
        <f t="shared" si="11"/>
        <v>6</v>
      </c>
      <c r="D298" s="102"/>
      <c r="E298" s="102"/>
      <c r="F298" s="102"/>
      <c r="G298" s="102"/>
      <c r="H298" s="102"/>
      <c r="I298" s="102"/>
      <c r="J298" s="102"/>
      <c r="K298" s="102"/>
      <c r="L298" s="102"/>
      <c r="M298" s="102"/>
      <c r="N298" s="102"/>
    </row>
    <row r="299" spans="1:14">
      <c r="A299">
        <f t="shared" si="11"/>
        <v>6</v>
      </c>
      <c r="D299" s="102"/>
      <c r="E299" s="102"/>
      <c r="F299" s="102"/>
      <c r="G299" s="102"/>
      <c r="H299" s="102"/>
      <c r="I299" s="102"/>
      <c r="J299" s="102"/>
      <c r="K299" s="102"/>
      <c r="L299" s="102"/>
      <c r="M299" s="102"/>
      <c r="N299" s="102"/>
    </row>
    <row r="300" spans="1:14">
      <c r="A300">
        <f t="shared" si="11"/>
        <v>6</v>
      </c>
      <c r="D300" s="102"/>
      <c r="E300" s="102"/>
      <c r="F300" s="102"/>
      <c r="G300" s="102"/>
      <c r="H300" s="102"/>
      <c r="I300" s="102"/>
      <c r="J300" s="102"/>
      <c r="K300" s="102"/>
      <c r="L300" s="102"/>
      <c r="M300" s="102"/>
      <c r="N300" s="102"/>
    </row>
    <row r="301" spans="1:14">
      <c r="A301">
        <f t="shared" si="11"/>
        <v>6</v>
      </c>
      <c r="D301" s="102"/>
      <c r="E301" s="102"/>
      <c r="F301" s="102"/>
      <c r="G301" s="102"/>
      <c r="H301" s="102"/>
      <c r="I301" s="102"/>
      <c r="J301" s="102"/>
      <c r="K301" s="102"/>
      <c r="L301" s="102"/>
      <c r="M301" s="102"/>
      <c r="N301" s="102"/>
    </row>
    <row r="302" spans="1:14">
      <c r="A302">
        <f t="shared" si="11"/>
        <v>6</v>
      </c>
      <c r="D302" s="102"/>
      <c r="E302" s="102"/>
      <c r="F302" s="102"/>
      <c r="G302" s="102"/>
      <c r="H302" s="102"/>
      <c r="I302" s="102"/>
      <c r="J302" s="102"/>
      <c r="K302" s="102"/>
      <c r="L302" s="102"/>
      <c r="M302" s="102"/>
      <c r="N302" s="102"/>
    </row>
    <row r="303" spans="1:14">
      <c r="A303">
        <f t="shared" si="11"/>
        <v>6</v>
      </c>
      <c r="D303" s="102"/>
      <c r="E303" s="102"/>
      <c r="F303" s="102"/>
      <c r="G303" s="102"/>
      <c r="H303" s="102"/>
      <c r="I303" s="102"/>
      <c r="J303" s="102"/>
      <c r="K303" s="102"/>
      <c r="L303" s="102"/>
      <c r="M303" s="102"/>
      <c r="N303" s="102"/>
    </row>
    <row r="304" spans="1:14">
      <c r="A304">
        <f t="shared" si="11"/>
        <v>6</v>
      </c>
      <c r="D304" s="102"/>
      <c r="E304" s="102"/>
      <c r="F304" s="102"/>
      <c r="G304" s="102"/>
      <c r="H304" s="102"/>
      <c r="I304" s="102"/>
      <c r="J304" s="102"/>
      <c r="K304" s="102"/>
      <c r="L304" s="102"/>
      <c r="M304" s="102"/>
      <c r="N304" s="102"/>
    </row>
    <row r="305" spans="1:14">
      <c r="A305">
        <f t="shared" si="11"/>
        <v>6</v>
      </c>
      <c r="D305" s="102"/>
      <c r="E305" s="102"/>
      <c r="F305" s="102"/>
      <c r="G305" s="102"/>
      <c r="H305" s="102"/>
      <c r="I305" s="102"/>
      <c r="J305" s="102"/>
      <c r="K305" s="102"/>
      <c r="L305" s="102"/>
      <c r="M305" s="102"/>
      <c r="N305" s="102"/>
    </row>
    <row r="306" spans="1:14">
      <c r="A306">
        <f t="shared" si="11"/>
        <v>6</v>
      </c>
      <c r="D306" s="102"/>
      <c r="E306" s="102"/>
      <c r="F306" s="102"/>
      <c r="G306" s="102"/>
      <c r="H306" s="102"/>
      <c r="I306" s="102"/>
      <c r="J306" s="102"/>
      <c r="K306" s="102"/>
      <c r="L306" s="102"/>
      <c r="M306" s="102"/>
      <c r="N306" s="102"/>
    </row>
    <row r="307" spans="1:14">
      <c r="A307">
        <f t="shared" si="11"/>
        <v>6</v>
      </c>
      <c r="D307" s="102"/>
      <c r="E307" s="102"/>
      <c r="F307" s="102"/>
      <c r="G307" s="102"/>
      <c r="H307" s="102"/>
      <c r="I307" s="102"/>
      <c r="J307" s="102"/>
      <c r="K307" s="102"/>
      <c r="L307" s="102"/>
      <c r="M307" s="102"/>
      <c r="N307" s="102"/>
    </row>
    <row r="308" spans="1:14">
      <c r="A308">
        <f t="shared" si="11"/>
        <v>6</v>
      </c>
      <c r="D308" s="102"/>
      <c r="E308" s="102"/>
      <c r="F308" s="102"/>
      <c r="G308" s="102"/>
      <c r="H308" s="102"/>
      <c r="I308" s="102"/>
      <c r="J308" s="102"/>
      <c r="K308" s="102"/>
      <c r="L308" s="102"/>
      <c r="M308" s="102"/>
      <c r="N308" s="102"/>
    </row>
    <row r="309" spans="1:14">
      <c r="A309">
        <f t="shared" si="11"/>
        <v>6</v>
      </c>
      <c r="D309" s="102"/>
      <c r="E309" s="102"/>
      <c r="F309" s="102"/>
      <c r="G309" s="102"/>
      <c r="H309" s="102"/>
      <c r="I309" s="102"/>
      <c r="J309" s="102"/>
      <c r="K309" s="102"/>
      <c r="L309" s="102"/>
      <c r="M309" s="102"/>
      <c r="N309" s="102"/>
    </row>
    <row r="310" spans="1:14">
      <c r="A310">
        <f t="shared" si="11"/>
        <v>6</v>
      </c>
      <c r="D310" s="102"/>
      <c r="E310" s="102"/>
      <c r="F310" s="102"/>
      <c r="G310" s="102"/>
      <c r="H310" s="102"/>
      <c r="I310" s="102"/>
      <c r="J310" s="102"/>
      <c r="K310" s="102"/>
      <c r="L310" s="102"/>
      <c r="M310" s="102"/>
      <c r="N310" s="102"/>
    </row>
    <row r="311" spans="1:14">
      <c r="A311">
        <f t="shared" si="11"/>
        <v>6</v>
      </c>
      <c r="D311" s="102"/>
      <c r="E311" s="102"/>
      <c r="F311" s="102"/>
      <c r="G311" s="102"/>
      <c r="H311" s="102"/>
      <c r="I311" s="102"/>
      <c r="J311" s="102"/>
      <c r="K311" s="102"/>
      <c r="L311" s="102"/>
      <c r="M311" s="102"/>
      <c r="N311" s="102"/>
    </row>
    <row r="312" spans="1:14">
      <c r="A312">
        <f t="shared" si="11"/>
        <v>6</v>
      </c>
      <c r="D312" s="102"/>
      <c r="E312" s="102"/>
      <c r="F312" s="102"/>
      <c r="G312" s="102"/>
      <c r="H312" s="102"/>
      <c r="I312" s="102"/>
      <c r="J312" s="102"/>
      <c r="K312" s="102"/>
      <c r="L312" s="102"/>
      <c r="M312" s="102"/>
      <c r="N312" s="102"/>
    </row>
    <row r="313" spans="1:14">
      <c r="A313">
        <f t="shared" si="11"/>
        <v>6</v>
      </c>
      <c r="D313" s="102"/>
      <c r="E313" s="102"/>
      <c r="F313" s="102"/>
      <c r="G313" s="102"/>
      <c r="H313" s="102"/>
      <c r="I313" s="102"/>
      <c r="J313" s="102"/>
      <c r="K313" s="102"/>
      <c r="L313" s="102"/>
      <c r="M313" s="102"/>
      <c r="N313" s="102"/>
    </row>
    <row r="314" spans="1:14">
      <c r="A314">
        <f t="shared" si="11"/>
        <v>6</v>
      </c>
      <c r="D314" s="102"/>
      <c r="E314" s="102"/>
      <c r="F314" s="102"/>
      <c r="G314" s="102"/>
      <c r="H314" s="102"/>
      <c r="I314" s="102"/>
      <c r="J314" s="102"/>
      <c r="K314" s="102"/>
      <c r="L314" s="102"/>
      <c r="M314" s="102"/>
      <c r="N314" s="102"/>
    </row>
    <row r="315" spans="1:14">
      <c r="A315">
        <f t="shared" si="11"/>
        <v>6</v>
      </c>
      <c r="D315" s="102"/>
      <c r="E315" s="102"/>
      <c r="F315" s="102"/>
      <c r="G315" s="102"/>
      <c r="H315" s="102"/>
      <c r="I315" s="102"/>
      <c r="J315" s="102"/>
      <c r="K315" s="102"/>
      <c r="L315" s="102"/>
      <c r="M315" s="102"/>
      <c r="N315" s="102"/>
    </row>
    <row r="316" spans="1:14">
      <c r="A316">
        <f t="shared" si="11"/>
        <v>6</v>
      </c>
      <c r="D316" s="102"/>
      <c r="E316" s="102"/>
      <c r="F316" s="102"/>
      <c r="G316" s="102"/>
      <c r="H316" s="102"/>
      <c r="I316" s="102"/>
      <c r="J316" s="102"/>
      <c r="K316" s="102"/>
      <c r="L316" s="102"/>
      <c r="M316" s="102"/>
      <c r="N316" s="102"/>
    </row>
    <row r="317" spans="1:14">
      <c r="A317">
        <f t="shared" si="11"/>
        <v>6</v>
      </c>
      <c r="D317" s="102"/>
      <c r="E317" s="102"/>
      <c r="F317" s="102"/>
      <c r="G317" s="102"/>
      <c r="H317" s="102"/>
      <c r="I317" s="102"/>
      <c r="J317" s="102"/>
      <c r="K317" s="102"/>
      <c r="L317" s="102"/>
      <c r="M317" s="102"/>
      <c r="N317" s="102"/>
    </row>
    <row r="318" spans="1:14">
      <c r="A318">
        <f t="shared" si="11"/>
        <v>6</v>
      </c>
      <c r="D318" s="102"/>
      <c r="E318" s="102"/>
      <c r="F318" s="102"/>
      <c r="G318" s="102"/>
      <c r="H318" s="102"/>
      <c r="I318" s="102"/>
      <c r="J318" s="102"/>
      <c r="K318" s="102"/>
      <c r="L318" s="102"/>
      <c r="M318" s="102"/>
      <c r="N318" s="102"/>
    </row>
    <row r="319" spans="1:14">
      <c r="A319">
        <f t="shared" si="11"/>
        <v>6</v>
      </c>
      <c r="D319" s="102"/>
      <c r="E319" s="102"/>
      <c r="F319" s="102"/>
      <c r="G319" s="102"/>
      <c r="H319" s="102"/>
      <c r="I319" s="102"/>
      <c r="J319" s="102"/>
      <c r="K319" s="102"/>
      <c r="L319" s="102"/>
      <c r="M319" s="102"/>
      <c r="N319" s="102"/>
    </row>
    <row r="320" spans="1:14">
      <c r="A320">
        <f t="shared" si="11"/>
        <v>6</v>
      </c>
      <c r="D320" s="102"/>
      <c r="E320" s="102"/>
      <c r="F320" s="102"/>
      <c r="G320" s="102"/>
      <c r="H320" s="102"/>
      <c r="I320" s="102"/>
      <c r="J320" s="102"/>
      <c r="K320" s="102"/>
      <c r="L320" s="102"/>
      <c r="M320" s="102"/>
      <c r="N320" s="102"/>
    </row>
    <row r="321" spans="1:14">
      <c r="A321">
        <f t="shared" si="11"/>
        <v>6</v>
      </c>
      <c r="D321" s="102"/>
      <c r="E321" s="102"/>
      <c r="F321" s="102"/>
      <c r="G321" s="102"/>
      <c r="H321" s="102"/>
      <c r="I321" s="102"/>
      <c r="J321" s="102"/>
      <c r="K321" s="102"/>
      <c r="L321" s="102"/>
      <c r="M321" s="102"/>
      <c r="N321" s="102"/>
    </row>
    <row r="322" spans="1:14">
      <c r="A322">
        <f t="shared" si="11"/>
        <v>6</v>
      </c>
      <c r="D322" s="102"/>
      <c r="E322" s="102"/>
      <c r="F322" s="102"/>
      <c r="G322" s="102"/>
      <c r="H322" s="102"/>
      <c r="I322" s="102"/>
      <c r="J322" s="102"/>
      <c r="K322" s="102"/>
      <c r="L322" s="102"/>
      <c r="M322" s="102"/>
      <c r="N322" s="102"/>
    </row>
    <row r="323" spans="1:14">
      <c r="A323">
        <f t="shared" si="11"/>
        <v>6</v>
      </c>
      <c r="D323" s="102"/>
      <c r="E323" s="102"/>
      <c r="F323" s="102"/>
      <c r="G323" s="102"/>
      <c r="H323" s="102"/>
      <c r="I323" s="102"/>
      <c r="J323" s="102"/>
      <c r="K323" s="102"/>
      <c r="L323" s="102"/>
      <c r="M323" s="102"/>
      <c r="N323" s="102"/>
    </row>
    <row r="324" spans="1:14">
      <c r="A324">
        <f t="shared" si="11"/>
        <v>6</v>
      </c>
      <c r="D324" s="102"/>
      <c r="E324" s="102"/>
      <c r="F324" s="102"/>
      <c r="G324" s="102"/>
      <c r="H324" s="102"/>
      <c r="I324" s="102"/>
      <c r="J324" s="102"/>
      <c r="K324" s="102"/>
      <c r="L324" s="102"/>
      <c r="M324" s="102"/>
      <c r="N324" s="102"/>
    </row>
    <row r="325" spans="1:14">
      <c r="A325">
        <f t="shared" si="11"/>
        <v>6</v>
      </c>
      <c r="D325" s="102"/>
      <c r="E325" s="102"/>
      <c r="F325" s="102"/>
      <c r="G325" s="102"/>
      <c r="H325" s="102"/>
      <c r="I325" s="102"/>
      <c r="J325" s="102"/>
      <c r="K325" s="102"/>
      <c r="L325" s="102"/>
      <c r="M325" s="102"/>
      <c r="N325" s="102"/>
    </row>
    <row r="326" spans="1:14">
      <c r="A326">
        <f t="shared" si="11"/>
        <v>6</v>
      </c>
      <c r="D326" s="102"/>
      <c r="E326" s="102"/>
      <c r="F326" s="102"/>
      <c r="G326" s="102"/>
      <c r="H326" s="102"/>
      <c r="I326" s="102"/>
      <c r="J326" s="102"/>
      <c r="K326" s="102"/>
      <c r="L326" s="102"/>
      <c r="M326" s="102"/>
      <c r="N326" s="102"/>
    </row>
    <row r="327" spans="1:14">
      <c r="A327">
        <f t="shared" si="11"/>
        <v>6</v>
      </c>
      <c r="D327" s="102"/>
      <c r="E327" s="102"/>
      <c r="F327" s="102"/>
      <c r="G327" s="102"/>
      <c r="H327" s="102"/>
      <c r="I327" s="102"/>
      <c r="J327" s="102"/>
      <c r="K327" s="102"/>
      <c r="L327" s="102"/>
      <c r="M327" s="102"/>
      <c r="N327" s="102"/>
    </row>
    <row r="328" spans="1:14">
      <c r="A328">
        <f t="shared" si="11"/>
        <v>6</v>
      </c>
      <c r="D328" s="102"/>
      <c r="E328" s="102"/>
      <c r="F328" s="102"/>
      <c r="G328" s="102"/>
      <c r="H328" s="102"/>
      <c r="I328" s="102"/>
      <c r="J328" s="102"/>
      <c r="K328" s="102"/>
      <c r="L328" s="102"/>
      <c r="M328" s="102"/>
      <c r="N328" s="102"/>
    </row>
    <row r="329" spans="1:14">
      <c r="A329">
        <f t="shared" si="11"/>
        <v>6</v>
      </c>
      <c r="D329" s="102"/>
      <c r="E329" s="102"/>
      <c r="F329" s="102"/>
      <c r="G329" s="102"/>
      <c r="H329" s="102"/>
      <c r="I329" s="102"/>
      <c r="J329" s="102"/>
      <c r="K329" s="102"/>
      <c r="L329" s="102"/>
      <c r="M329" s="102"/>
      <c r="N329" s="102"/>
    </row>
    <row r="330" spans="1:14">
      <c r="A330">
        <f t="shared" si="11"/>
        <v>6</v>
      </c>
      <c r="D330" s="102"/>
      <c r="E330" s="102"/>
      <c r="F330" s="102"/>
      <c r="G330" s="102"/>
      <c r="H330" s="102"/>
      <c r="I330" s="102"/>
      <c r="J330" s="102"/>
      <c r="K330" s="102"/>
      <c r="L330" s="102"/>
      <c r="M330" s="102"/>
      <c r="N330" s="102"/>
    </row>
    <row r="331" spans="1:14">
      <c r="A331">
        <f t="shared" si="11"/>
        <v>6</v>
      </c>
      <c r="D331" s="102"/>
      <c r="E331" s="102"/>
      <c r="F331" s="102"/>
      <c r="G331" s="102"/>
      <c r="H331" s="102"/>
      <c r="I331" s="102"/>
      <c r="J331" s="102"/>
      <c r="K331" s="102"/>
      <c r="L331" s="102"/>
      <c r="M331" s="102"/>
      <c r="N331" s="102"/>
    </row>
    <row r="332" spans="1:14">
      <c r="A332">
        <f t="shared" si="11"/>
        <v>6</v>
      </c>
      <c r="D332" s="102"/>
      <c r="E332" s="102"/>
      <c r="F332" s="102"/>
      <c r="G332" s="102"/>
      <c r="H332" s="102"/>
      <c r="I332" s="102"/>
      <c r="J332" s="102"/>
      <c r="K332" s="102"/>
      <c r="L332" s="102"/>
      <c r="M332" s="102"/>
      <c r="N332" s="102"/>
    </row>
    <row r="333" spans="1:14">
      <c r="A333">
        <f t="shared" si="11"/>
        <v>6</v>
      </c>
      <c r="D333" s="102"/>
      <c r="E333" s="102"/>
      <c r="F333" s="102"/>
      <c r="G333" s="102"/>
      <c r="H333" s="102"/>
      <c r="I333" s="102"/>
      <c r="J333" s="102"/>
      <c r="K333" s="102"/>
      <c r="L333" s="102"/>
      <c r="M333" s="102"/>
      <c r="N333" s="102"/>
    </row>
    <row r="334" spans="1:14">
      <c r="A334">
        <f t="shared" si="11"/>
        <v>6</v>
      </c>
      <c r="D334" s="102"/>
      <c r="E334" s="102"/>
      <c r="F334" s="102"/>
      <c r="G334" s="102"/>
      <c r="H334" s="102"/>
      <c r="I334" s="102"/>
      <c r="J334" s="102"/>
      <c r="K334" s="102"/>
      <c r="L334" s="102"/>
      <c r="M334" s="102"/>
      <c r="N334" s="102"/>
    </row>
    <row r="335" spans="1:14">
      <c r="A335">
        <f t="shared" si="11"/>
        <v>6</v>
      </c>
      <c r="D335" s="102"/>
      <c r="E335" s="102"/>
      <c r="F335" s="102"/>
      <c r="G335" s="102"/>
      <c r="H335" s="102"/>
      <c r="I335" s="102"/>
      <c r="J335" s="102"/>
      <c r="K335" s="102"/>
      <c r="L335" s="102"/>
      <c r="M335" s="102"/>
      <c r="N335" s="102"/>
    </row>
    <row r="336" spans="1:14">
      <c r="A336">
        <f t="shared" ref="A336:A399" si="12">IF(B336=B335, A335, A335+1)</f>
        <v>6</v>
      </c>
      <c r="D336" s="102"/>
      <c r="E336" s="102"/>
      <c r="F336" s="102"/>
      <c r="G336" s="102"/>
      <c r="H336" s="102"/>
      <c r="I336" s="102"/>
      <c r="J336" s="102"/>
      <c r="K336" s="102"/>
      <c r="L336" s="102"/>
      <c r="M336" s="102"/>
      <c r="N336" s="102"/>
    </row>
    <row r="337" spans="1:14">
      <c r="A337">
        <f t="shared" si="12"/>
        <v>6</v>
      </c>
      <c r="D337" s="102"/>
      <c r="E337" s="102"/>
      <c r="F337" s="102"/>
      <c r="G337" s="102"/>
      <c r="H337" s="102"/>
      <c r="I337" s="102"/>
      <c r="J337" s="102"/>
      <c r="K337" s="102"/>
      <c r="L337" s="102"/>
      <c r="M337" s="102"/>
      <c r="N337" s="102"/>
    </row>
    <row r="338" spans="1:14">
      <c r="A338">
        <f t="shared" si="12"/>
        <v>6</v>
      </c>
      <c r="D338" s="102"/>
      <c r="E338" s="102"/>
      <c r="F338" s="102"/>
      <c r="G338" s="102"/>
      <c r="H338" s="102"/>
      <c r="I338" s="102"/>
      <c r="J338" s="102"/>
      <c r="K338" s="102"/>
      <c r="L338" s="102"/>
      <c r="M338" s="102"/>
      <c r="N338" s="102"/>
    </row>
    <row r="339" spans="1:14">
      <c r="A339">
        <f t="shared" si="12"/>
        <v>6</v>
      </c>
      <c r="D339" s="102"/>
      <c r="E339" s="102"/>
      <c r="F339" s="102"/>
      <c r="G339" s="102"/>
      <c r="H339" s="102"/>
      <c r="I339" s="102"/>
      <c r="J339" s="102"/>
      <c r="K339" s="102"/>
      <c r="L339" s="102"/>
      <c r="M339" s="102"/>
      <c r="N339" s="102"/>
    </row>
    <row r="340" spans="1:14">
      <c r="A340">
        <f t="shared" si="12"/>
        <v>6</v>
      </c>
      <c r="D340" s="102"/>
      <c r="E340" s="102"/>
      <c r="F340" s="102"/>
      <c r="G340" s="102"/>
      <c r="H340" s="102"/>
      <c r="I340" s="102"/>
      <c r="J340" s="102"/>
      <c r="K340" s="102"/>
      <c r="L340" s="102"/>
      <c r="M340" s="102"/>
      <c r="N340" s="102"/>
    </row>
    <row r="341" spans="1:14">
      <c r="A341">
        <f t="shared" si="12"/>
        <v>6</v>
      </c>
      <c r="D341" s="102"/>
      <c r="E341" s="102"/>
      <c r="F341" s="102"/>
      <c r="G341" s="102"/>
      <c r="H341" s="102"/>
      <c r="I341" s="102"/>
      <c r="J341" s="102"/>
      <c r="K341" s="102"/>
      <c r="L341" s="102"/>
      <c r="M341" s="102"/>
      <c r="N341" s="102"/>
    </row>
    <row r="342" spans="1:14">
      <c r="A342">
        <f t="shared" si="12"/>
        <v>6</v>
      </c>
      <c r="D342" s="102"/>
      <c r="E342" s="102"/>
      <c r="F342" s="102"/>
      <c r="G342" s="102"/>
      <c r="H342" s="102"/>
      <c r="I342" s="102"/>
      <c r="J342" s="102"/>
      <c r="K342" s="102"/>
      <c r="L342" s="102"/>
      <c r="M342" s="102"/>
      <c r="N342" s="102"/>
    </row>
    <row r="343" spans="1:14">
      <c r="A343">
        <f t="shared" si="12"/>
        <v>6</v>
      </c>
      <c r="D343" s="102"/>
      <c r="E343" s="102"/>
      <c r="F343" s="102"/>
      <c r="G343" s="102"/>
      <c r="H343" s="102"/>
      <c r="I343" s="102"/>
      <c r="J343" s="102"/>
      <c r="K343" s="102"/>
      <c r="L343" s="102"/>
      <c r="M343" s="102"/>
      <c r="N343" s="102"/>
    </row>
    <row r="344" spans="1:14">
      <c r="A344">
        <f t="shared" si="12"/>
        <v>6</v>
      </c>
      <c r="D344" s="102"/>
      <c r="E344" s="102"/>
      <c r="F344" s="102"/>
      <c r="G344" s="102"/>
      <c r="H344" s="102"/>
      <c r="I344" s="102"/>
      <c r="J344" s="102"/>
      <c r="K344" s="102"/>
      <c r="L344" s="102"/>
      <c r="M344" s="102"/>
      <c r="N344" s="102"/>
    </row>
    <row r="345" spans="1:14">
      <c r="A345">
        <f t="shared" si="12"/>
        <v>6</v>
      </c>
      <c r="D345" s="102"/>
      <c r="E345" s="102"/>
      <c r="F345" s="102"/>
      <c r="G345" s="102"/>
      <c r="H345" s="102"/>
      <c r="I345" s="102"/>
      <c r="J345" s="102"/>
      <c r="K345" s="102"/>
      <c r="L345" s="102"/>
      <c r="M345" s="102"/>
      <c r="N345" s="102"/>
    </row>
    <row r="346" spans="1:14">
      <c r="A346">
        <f t="shared" si="12"/>
        <v>6</v>
      </c>
      <c r="D346" s="102"/>
      <c r="E346" s="102"/>
      <c r="F346" s="102"/>
      <c r="G346" s="102"/>
      <c r="H346" s="102"/>
      <c r="I346" s="102"/>
      <c r="J346" s="102"/>
      <c r="K346" s="102"/>
      <c r="L346" s="102"/>
      <c r="M346" s="102"/>
      <c r="N346" s="102"/>
    </row>
    <row r="347" spans="1:14">
      <c r="A347">
        <f t="shared" si="12"/>
        <v>6</v>
      </c>
      <c r="D347" s="102"/>
      <c r="E347" s="102"/>
      <c r="F347" s="102"/>
      <c r="G347" s="102"/>
      <c r="H347" s="102"/>
      <c r="I347" s="102"/>
      <c r="J347" s="102"/>
      <c r="K347" s="102"/>
      <c r="L347" s="102"/>
      <c r="M347" s="102"/>
      <c r="N347" s="102"/>
    </row>
    <row r="348" spans="1:14">
      <c r="A348">
        <f t="shared" si="12"/>
        <v>6</v>
      </c>
      <c r="D348" s="102"/>
      <c r="E348" s="102"/>
      <c r="F348" s="102"/>
      <c r="G348" s="102"/>
      <c r="H348" s="102"/>
      <c r="I348" s="102"/>
      <c r="J348" s="102"/>
      <c r="K348" s="102"/>
      <c r="L348" s="102"/>
      <c r="M348" s="102"/>
      <c r="N348" s="102"/>
    </row>
    <row r="349" spans="1:14">
      <c r="A349">
        <f t="shared" si="12"/>
        <v>6</v>
      </c>
      <c r="D349" s="102"/>
      <c r="E349" s="102"/>
      <c r="F349" s="102"/>
      <c r="G349" s="102"/>
      <c r="H349" s="102"/>
      <c r="I349" s="102"/>
      <c r="J349" s="102"/>
      <c r="K349" s="102"/>
      <c r="L349" s="102"/>
      <c r="M349" s="102"/>
      <c r="N349" s="102"/>
    </row>
    <row r="350" spans="1:14">
      <c r="A350">
        <f t="shared" si="12"/>
        <v>6</v>
      </c>
      <c r="D350" s="102"/>
      <c r="E350" s="102"/>
      <c r="F350" s="102"/>
      <c r="G350" s="102"/>
      <c r="H350" s="102"/>
      <c r="I350" s="102"/>
      <c r="J350" s="102"/>
      <c r="K350" s="102"/>
      <c r="L350" s="102"/>
      <c r="M350" s="102"/>
      <c r="N350" s="102"/>
    </row>
    <row r="351" spans="1:14">
      <c r="A351">
        <f t="shared" si="12"/>
        <v>6</v>
      </c>
      <c r="D351" s="102"/>
      <c r="E351" s="102"/>
      <c r="F351" s="102"/>
      <c r="G351" s="102"/>
      <c r="H351" s="102"/>
      <c r="I351" s="102"/>
      <c r="J351" s="102"/>
      <c r="K351" s="102"/>
      <c r="L351" s="102"/>
      <c r="M351" s="102"/>
      <c r="N351" s="102"/>
    </row>
    <row r="352" spans="1:14">
      <c r="A352">
        <f t="shared" si="12"/>
        <v>6</v>
      </c>
      <c r="D352" s="102"/>
      <c r="E352" s="102"/>
      <c r="F352" s="102"/>
      <c r="G352" s="102"/>
      <c r="H352" s="102"/>
      <c r="I352" s="102"/>
      <c r="J352" s="102"/>
      <c r="K352" s="102"/>
      <c r="L352" s="102"/>
      <c r="M352" s="102"/>
      <c r="N352" s="102"/>
    </row>
    <row r="353" spans="1:14">
      <c r="A353">
        <f t="shared" si="12"/>
        <v>6</v>
      </c>
      <c r="D353" s="102"/>
      <c r="E353" s="102"/>
      <c r="F353" s="102"/>
      <c r="G353" s="102"/>
      <c r="H353" s="102"/>
      <c r="I353" s="102"/>
      <c r="J353" s="102"/>
      <c r="K353" s="102"/>
      <c r="L353" s="102"/>
      <c r="M353" s="102"/>
      <c r="N353" s="102"/>
    </row>
    <row r="354" spans="1:14">
      <c r="A354">
        <f t="shared" si="12"/>
        <v>6</v>
      </c>
      <c r="D354" s="102"/>
      <c r="E354" s="102"/>
      <c r="F354" s="102"/>
      <c r="G354" s="102"/>
      <c r="H354" s="102"/>
      <c r="I354" s="102"/>
      <c r="J354" s="102"/>
      <c r="K354" s="102"/>
      <c r="L354" s="102"/>
      <c r="M354" s="102"/>
      <c r="N354" s="102"/>
    </row>
    <row r="355" spans="1:14">
      <c r="A355">
        <f t="shared" si="12"/>
        <v>6</v>
      </c>
      <c r="D355" s="102"/>
      <c r="E355" s="102"/>
      <c r="F355" s="102"/>
      <c r="G355" s="102"/>
      <c r="H355" s="102"/>
      <c r="I355" s="102"/>
      <c r="J355" s="102"/>
      <c r="K355" s="102"/>
      <c r="L355" s="102"/>
      <c r="M355" s="102"/>
      <c r="N355" s="102"/>
    </row>
    <row r="356" spans="1:14">
      <c r="A356">
        <f t="shared" si="12"/>
        <v>6</v>
      </c>
      <c r="D356" s="102"/>
      <c r="E356" s="102"/>
      <c r="F356" s="102"/>
      <c r="G356" s="102"/>
      <c r="H356" s="102"/>
      <c r="I356" s="102"/>
      <c r="J356" s="102"/>
      <c r="K356" s="102"/>
      <c r="L356" s="102"/>
      <c r="M356" s="102"/>
      <c r="N356" s="102"/>
    </row>
    <row r="357" spans="1:14">
      <c r="A357">
        <f t="shared" si="12"/>
        <v>6</v>
      </c>
      <c r="D357" s="102"/>
      <c r="E357" s="102"/>
      <c r="F357" s="102"/>
      <c r="G357" s="102"/>
      <c r="H357" s="102"/>
      <c r="I357" s="102"/>
      <c r="J357" s="102"/>
      <c r="K357" s="102"/>
      <c r="L357" s="102"/>
      <c r="M357" s="102"/>
      <c r="N357" s="102"/>
    </row>
    <row r="358" spans="1:14">
      <c r="A358">
        <f t="shared" si="12"/>
        <v>6</v>
      </c>
      <c r="D358" s="102"/>
      <c r="E358" s="102"/>
      <c r="F358" s="102"/>
      <c r="G358" s="102"/>
      <c r="H358" s="102"/>
      <c r="I358" s="102"/>
      <c r="J358" s="102"/>
      <c r="K358" s="102"/>
      <c r="L358" s="102"/>
      <c r="M358" s="102"/>
      <c r="N358" s="102"/>
    </row>
    <row r="359" spans="1:14">
      <c r="A359">
        <f t="shared" si="12"/>
        <v>6</v>
      </c>
      <c r="D359" s="102"/>
      <c r="E359" s="102"/>
      <c r="F359" s="102"/>
      <c r="G359" s="102"/>
      <c r="H359" s="102"/>
      <c r="I359" s="102"/>
      <c r="J359" s="102"/>
      <c r="K359" s="102"/>
      <c r="L359" s="102"/>
      <c r="M359" s="102"/>
      <c r="N359" s="102"/>
    </row>
    <row r="360" spans="1:14">
      <c r="A360">
        <f t="shared" si="12"/>
        <v>6</v>
      </c>
      <c r="D360" s="102"/>
      <c r="E360" s="102"/>
      <c r="F360" s="102"/>
      <c r="G360" s="102"/>
      <c r="H360" s="102"/>
      <c r="I360" s="102"/>
      <c r="J360" s="102"/>
      <c r="K360" s="102"/>
      <c r="L360" s="102"/>
      <c r="M360" s="102"/>
      <c r="N360" s="102"/>
    </row>
    <row r="361" spans="1:14">
      <c r="A361">
        <f t="shared" si="12"/>
        <v>6</v>
      </c>
      <c r="D361" s="102"/>
      <c r="E361" s="102"/>
      <c r="F361" s="102"/>
      <c r="G361" s="102"/>
      <c r="H361" s="102"/>
      <c r="I361" s="102"/>
      <c r="J361" s="102"/>
      <c r="K361" s="102"/>
      <c r="L361" s="102"/>
      <c r="M361" s="102"/>
      <c r="N361" s="102"/>
    </row>
    <row r="362" spans="1:14">
      <c r="A362">
        <f t="shared" si="12"/>
        <v>6</v>
      </c>
      <c r="D362" s="102"/>
      <c r="E362" s="102"/>
      <c r="F362" s="102"/>
      <c r="G362" s="102"/>
      <c r="H362" s="102"/>
      <c r="I362" s="102"/>
      <c r="J362" s="102"/>
      <c r="K362" s="102"/>
      <c r="L362" s="102"/>
      <c r="M362" s="102"/>
      <c r="N362" s="102"/>
    </row>
    <row r="363" spans="1:14">
      <c r="A363">
        <f t="shared" si="12"/>
        <v>6</v>
      </c>
      <c r="D363" s="102"/>
      <c r="E363" s="102"/>
      <c r="F363" s="102"/>
      <c r="G363" s="102"/>
      <c r="H363" s="102"/>
      <c r="I363" s="102"/>
      <c r="J363" s="102"/>
      <c r="K363" s="102"/>
      <c r="L363" s="102"/>
      <c r="M363" s="102"/>
      <c r="N363" s="102"/>
    </row>
    <row r="364" spans="1:14">
      <c r="A364">
        <f t="shared" si="12"/>
        <v>6</v>
      </c>
      <c r="D364" s="102"/>
      <c r="E364" s="102"/>
      <c r="F364" s="102"/>
      <c r="G364" s="102"/>
      <c r="H364" s="102"/>
      <c r="I364" s="102"/>
      <c r="J364" s="102"/>
      <c r="K364" s="102"/>
      <c r="L364" s="102"/>
      <c r="M364" s="102"/>
      <c r="N364" s="102"/>
    </row>
    <row r="365" spans="1:14">
      <c r="A365">
        <f t="shared" si="12"/>
        <v>6</v>
      </c>
      <c r="D365" s="102"/>
      <c r="E365" s="102"/>
      <c r="F365" s="102"/>
      <c r="G365" s="102"/>
      <c r="H365" s="102"/>
      <c r="I365" s="102"/>
      <c r="J365" s="102"/>
      <c r="K365" s="102"/>
      <c r="L365" s="102"/>
      <c r="M365" s="102"/>
      <c r="N365" s="102"/>
    </row>
    <row r="366" spans="1:14">
      <c r="A366">
        <f t="shared" si="12"/>
        <v>6</v>
      </c>
      <c r="D366" s="102"/>
      <c r="E366" s="102"/>
      <c r="F366" s="102"/>
      <c r="G366" s="102"/>
      <c r="H366" s="102"/>
      <c r="I366" s="102"/>
      <c r="J366" s="102"/>
      <c r="K366" s="102"/>
      <c r="L366" s="102"/>
      <c r="M366" s="102"/>
      <c r="N366" s="102"/>
    </row>
    <row r="367" spans="1:14">
      <c r="A367">
        <f t="shared" si="12"/>
        <v>6</v>
      </c>
    </row>
    <row r="368" spans="1:14">
      <c r="A368">
        <f t="shared" si="12"/>
        <v>6</v>
      </c>
    </row>
    <row r="369" spans="1:1">
      <c r="A369">
        <f t="shared" si="12"/>
        <v>6</v>
      </c>
    </row>
    <row r="370" spans="1:1">
      <c r="A370">
        <f t="shared" si="12"/>
        <v>6</v>
      </c>
    </row>
    <row r="371" spans="1:1">
      <c r="A371">
        <f t="shared" si="12"/>
        <v>6</v>
      </c>
    </row>
    <row r="372" spans="1:1">
      <c r="A372">
        <f t="shared" si="12"/>
        <v>6</v>
      </c>
    </row>
    <row r="373" spans="1:1">
      <c r="A373">
        <f t="shared" si="12"/>
        <v>6</v>
      </c>
    </row>
    <row r="374" spans="1:1">
      <c r="A374">
        <f t="shared" si="12"/>
        <v>6</v>
      </c>
    </row>
    <row r="375" spans="1:1">
      <c r="A375">
        <f t="shared" si="12"/>
        <v>6</v>
      </c>
    </row>
    <row r="376" spans="1:1">
      <c r="A376">
        <f t="shared" si="12"/>
        <v>6</v>
      </c>
    </row>
    <row r="377" spans="1:1">
      <c r="A377">
        <f t="shared" si="12"/>
        <v>6</v>
      </c>
    </row>
    <row r="378" spans="1:1">
      <c r="A378">
        <f t="shared" si="12"/>
        <v>6</v>
      </c>
    </row>
    <row r="379" spans="1:1">
      <c r="A379">
        <f t="shared" si="12"/>
        <v>6</v>
      </c>
    </row>
    <row r="380" spans="1:1">
      <c r="A380">
        <f t="shared" si="12"/>
        <v>6</v>
      </c>
    </row>
    <row r="381" spans="1:1">
      <c r="A381">
        <f t="shared" si="12"/>
        <v>6</v>
      </c>
    </row>
    <row r="382" spans="1:1">
      <c r="A382">
        <f t="shared" si="12"/>
        <v>6</v>
      </c>
    </row>
    <row r="383" spans="1:1">
      <c r="A383">
        <f t="shared" si="12"/>
        <v>6</v>
      </c>
    </row>
    <row r="384" spans="1:1">
      <c r="A384">
        <f t="shared" si="12"/>
        <v>6</v>
      </c>
    </row>
    <row r="385" spans="1:1">
      <c r="A385">
        <f t="shared" si="12"/>
        <v>6</v>
      </c>
    </row>
    <row r="386" spans="1:1">
      <c r="A386">
        <f t="shared" si="12"/>
        <v>6</v>
      </c>
    </row>
    <row r="387" spans="1:1">
      <c r="A387">
        <f t="shared" si="12"/>
        <v>6</v>
      </c>
    </row>
    <row r="388" spans="1:1">
      <c r="A388">
        <f t="shared" si="12"/>
        <v>6</v>
      </c>
    </row>
    <row r="389" spans="1:1">
      <c r="A389">
        <f t="shared" si="12"/>
        <v>6</v>
      </c>
    </row>
    <row r="390" spans="1:1">
      <c r="A390">
        <f t="shared" si="12"/>
        <v>6</v>
      </c>
    </row>
    <row r="391" spans="1:1">
      <c r="A391">
        <f t="shared" si="12"/>
        <v>6</v>
      </c>
    </row>
    <row r="392" spans="1:1">
      <c r="A392">
        <f t="shared" si="12"/>
        <v>6</v>
      </c>
    </row>
    <row r="393" spans="1:1">
      <c r="A393">
        <f t="shared" si="12"/>
        <v>6</v>
      </c>
    </row>
    <row r="394" spans="1:1">
      <c r="A394">
        <f t="shared" si="12"/>
        <v>6</v>
      </c>
    </row>
    <row r="395" spans="1:1">
      <c r="A395">
        <f t="shared" si="12"/>
        <v>6</v>
      </c>
    </row>
    <row r="396" spans="1:1">
      <c r="A396">
        <f t="shared" si="12"/>
        <v>6</v>
      </c>
    </row>
    <row r="397" spans="1:1">
      <c r="A397">
        <f t="shared" si="12"/>
        <v>6</v>
      </c>
    </row>
    <row r="398" spans="1:1">
      <c r="A398">
        <f t="shared" si="12"/>
        <v>6</v>
      </c>
    </row>
    <row r="399" spans="1:1">
      <c r="A399">
        <f t="shared" si="12"/>
        <v>6</v>
      </c>
    </row>
    <row r="400" spans="1:1">
      <c r="A400">
        <f t="shared" ref="A400:A463" si="13">IF(B400=B399, A399, A399+1)</f>
        <v>6</v>
      </c>
    </row>
    <row r="401" spans="1:1">
      <c r="A401">
        <f t="shared" si="13"/>
        <v>6</v>
      </c>
    </row>
    <row r="402" spans="1:1">
      <c r="A402">
        <f t="shared" si="13"/>
        <v>6</v>
      </c>
    </row>
    <row r="403" spans="1:1">
      <c r="A403">
        <f t="shared" si="13"/>
        <v>6</v>
      </c>
    </row>
    <row r="404" spans="1:1">
      <c r="A404">
        <f t="shared" si="13"/>
        <v>6</v>
      </c>
    </row>
    <row r="405" spans="1:1">
      <c r="A405">
        <f t="shared" si="13"/>
        <v>6</v>
      </c>
    </row>
    <row r="406" spans="1:1">
      <c r="A406">
        <f t="shared" si="13"/>
        <v>6</v>
      </c>
    </row>
    <row r="407" spans="1:1">
      <c r="A407">
        <f t="shared" si="13"/>
        <v>6</v>
      </c>
    </row>
    <row r="408" spans="1:1">
      <c r="A408">
        <f t="shared" si="13"/>
        <v>6</v>
      </c>
    </row>
    <row r="409" spans="1:1">
      <c r="A409">
        <f t="shared" si="13"/>
        <v>6</v>
      </c>
    </row>
    <row r="410" spans="1:1">
      <c r="A410">
        <f t="shared" si="13"/>
        <v>6</v>
      </c>
    </row>
    <row r="411" spans="1:1">
      <c r="A411">
        <f t="shared" si="13"/>
        <v>6</v>
      </c>
    </row>
    <row r="412" spans="1:1">
      <c r="A412">
        <f t="shared" si="13"/>
        <v>6</v>
      </c>
    </row>
    <row r="413" spans="1:1">
      <c r="A413">
        <f t="shared" si="13"/>
        <v>6</v>
      </c>
    </row>
    <row r="414" spans="1:1">
      <c r="A414">
        <f t="shared" si="13"/>
        <v>6</v>
      </c>
    </row>
    <row r="415" spans="1:1">
      <c r="A415">
        <f t="shared" si="13"/>
        <v>6</v>
      </c>
    </row>
    <row r="416" spans="1:1">
      <c r="A416">
        <f t="shared" si="13"/>
        <v>6</v>
      </c>
    </row>
    <row r="417" spans="1:1">
      <c r="A417">
        <f t="shared" si="13"/>
        <v>6</v>
      </c>
    </row>
    <row r="418" spans="1:1">
      <c r="A418">
        <f t="shared" si="13"/>
        <v>6</v>
      </c>
    </row>
    <row r="419" spans="1:1">
      <c r="A419">
        <f t="shared" si="13"/>
        <v>6</v>
      </c>
    </row>
    <row r="420" spans="1:1">
      <c r="A420">
        <f t="shared" si="13"/>
        <v>6</v>
      </c>
    </row>
    <row r="421" spans="1:1">
      <c r="A421">
        <f t="shared" si="13"/>
        <v>6</v>
      </c>
    </row>
    <row r="422" spans="1:1">
      <c r="A422">
        <f t="shared" si="13"/>
        <v>6</v>
      </c>
    </row>
    <row r="423" spans="1:1">
      <c r="A423">
        <f t="shared" si="13"/>
        <v>6</v>
      </c>
    </row>
    <row r="424" spans="1:1">
      <c r="A424">
        <f t="shared" si="13"/>
        <v>6</v>
      </c>
    </row>
    <row r="425" spans="1:1">
      <c r="A425">
        <f t="shared" si="13"/>
        <v>6</v>
      </c>
    </row>
    <row r="426" spans="1:1">
      <c r="A426">
        <f t="shared" si="13"/>
        <v>6</v>
      </c>
    </row>
    <row r="427" spans="1:1">
      <c r="A427">
        <f t="shared" si="13"/>
        <v>6</v>
      </c>
    </row>
    <row r="428" spans="1:1">
      <c r="A428">
        <f t="shared" si="13"/>
        <v>6</v>
      </c>
    </row>
    <row r="429" spans="1:1">
      <c r="A429">
        <f t="shared" si="13"/>
        <v>6</v>
      </c>
    </row>
    <row r="430" spans="1:1">
      <c r="A430">
        <f t="shared" si="13"/>
        <v>6</v>
      </c>
    </row>
    <row r="431" spans="1:1">
      <c r="A431">
        <f t="shared" si="13"/>
        <v>6</v>
      </c>
    </row>
    <row r="432" spans="1:1">
      <c r="A432">
        <f t="shared" si="13"/>
        <v>6</v>
      </c>
    </row>
    <row r="433" spans="1:1">
      <c r="A433">
        <f t="shared" si="13"/>
        <v>6</v>
      </c>
    </row>
    <row r="434" spans="1:1">
      <c r="A434">
        <f t="shared" si="13"/>
        <v>6</v>
      </c>
    </row>
    <row r="435" spans="1:1">
      <c r="A435">
        <f t="shared" si="13"/>
        <v>6</v>
      </c>
    </row>
    <row r="436" spans="1:1">
      <c r="A436">
        <f t="shared" si="13"/>
        <v>6</v>
      </c>
    </row>
    <row r="437" spans="1:1">
      <c r="A437">
        <f t="shared" si="13"/>
        <v>6</v>
      </c>
    </row>
    <row r="438" spans="1:1">
      <c r="A438">
        <f t="shared" si="13"/>
        <v>6</v>
      </c>
    </row>
    <row r="439" spans="1:1">
      <c r="A439">
        <f t="shared" si="13"/>
        <v>6</v>
      </c>
    </row>
    <row r="440" spans="1:1">
      <c r="A440">
        <f t="shared" si="13"/>
        <v>6</v>
      </c>
    </row>
    <row r="441" spans="1:1">
      <c r="A441">
        <f t="shared" si="13"/>
        <v>6</v>
      </c>
    </row>
    <row r="442" spans="1:1">
      <c r="A442">
        <f t="shared" si="13"/>
        <v>6</v>
      </c>
    </row>
    <row r="443" spans="1:1">
      <c r="A443">
        <f t="shared" si="13"/>
        <v>6</v>
      </c>
    </row>
    <row r="444" spans="1:1">
      <c r="A444">
        <f t="shared" si="13"/>
        <v>6</v>
      </c>
    </row>
    <row r="445" spans="1:1">
      <c r="A445">
        <f t="shared" si="13"/>
        <v>6</v>
      </c>
    </row>
    <row r="446" spans="1:1">
      <c r="A446">
        <f t="shared" si="13"/>
        <v>6</v>
      </c>
    </row>
    <row r="447" spans="1:1">
      <c r="A447">
        <f t="shared" si="13"/>
        <v>6</v>
      </c>
    </row>
    <row r="448" spans="1:1">
      <c r="A448">
        <f t="shared" si="13"/>
        <v>6</v>
      </c>
    </row>
    <row r="449" spans="1:1">
      <c r="A449">
        <f t="shared" si="13"/>
        <v>6</v>
      </c>
    </row>
    <row r="450" spans="1:1">
      <c r="A450">
        <f t="shared" si="13"/>
        <v>6</v>
      </c>
    </row>
    <row r="451" spans="1:1">
      <c r="A451">
        <f t="shared" si="13"/>
        <v>6</v>
      </c>
    </row>
    <row r="452" spans="1:1">
      <c r="A452">
        <f t="shared" si="13"/>
        <v>6</v>
      </c>
    </row>
    <row r="453" spans="1:1">
      <c r="A453">
        <f t="shared" si="13"/>
        <v>6</v>
      </c>
    </row>
    <row r="454" spans="1:1">
      <c r="A454">
        <f t="shared" si="13"/>
        <v>6</v>
      </c>
    </row>
    <row r="455" spans="1:1">
      <c r="A455">
        <f t="shared" si="13"/>
        <v>6</v>
      </c>
    </row>
    <row r="456" spans="1:1">
      <c r="A456">
        <f t="shared" si="13"/>
        <v>6</v>
      </c>
    </row>
    <row r="457" spans="1:1">
      <c r="A457">
        <f t="shared" si="13"/>
        <v>6</v>
      </c>
    </row>
    <row r="458" spans="1:1">
      <c r="A458">
        <f t="shared" si="13"/>
        <v>6</v>
      </c>
    </row>
    <row r="459" spans="1:1">
      <c r="A459">
        <f t="shared" si="13"/>
        <v>6</v>
      </c>
    </row>
    <row r="460" spans="1:1">
      <c r="A460">
        <f t="shared" si="13"/>
        <v>6</v>
      </c>
    </row>
    <row r="461" spans="1:1">
      <c r="A461">
        <f t="shared" si="13"/>
        <v>6</v>
      </c>
    </row>
    <row r="462" spans="1:1">
      <c r="A462">
        <f t="shared" si="13"/>
        <v>6</v>
      </c>
    </row>
    <row r="463" spans="1:1">
      <c r="A463">
        <f t="shared" si="13"/>
        <v>6</v>
      </c>
    </row>
    <row r="464" spans="1:1">
      <c r="A464">
        <f t="shared" ref="A464:A509" si="14">IF(B464=B463, A463, A463+1)</f>
        <v>6</v>
      </c>
    </row>
    <row r="465" spans="1:1">
      <c r="A465">
        <f t="shared" si="14"/>
        <v>6</v>
      </c>
    </row>
    <row r="466" spans="1:1">
      <c r="A466">
        <f t="shared" si="14"/>
        <v>6</v>
      </c>
    </row>
    <row r="467" spans="1:1">
      <c r="A467">
        <f t="shared" si="14"/>
        <v>6</v>
      </c>
    </row>
    <row r="468" spans="1:1">
      <c r="A468">
        <f t="shared" si="14"/>
        <v>6</v>
      </c>
    </row>
    <row r="469" spans="1:1">
      <c r="A469">
        <f t="shared" si="14"/>
        <v>6</v>
      </c>
    </row>
    <row r="470" spans="1:1">
      <c r="A470">
        <f t="shared" si="14"/>
        <v>6</v>
      </c>
    </row>
    <row r="471" spans="1:1">
      <c r="A471">
        <f t="shared" si="14"/>
        <v>6</v>
      </c>
    </row>
    <row r="472" spans="1:1">
      <c r="A472">
        <f t="shared" si="14"/>
        <v>6</v>
      </c>
    </row>
    <row r="473" spans="1:1">
      <c r="A473">
        <f t="shared" si="14"/>
        <v>6</v>
      </c>
    </row>
    <row r="474" spans="1:1">
      <c r="A474">
        <f t="shared" si="14"/>
        <v>6</v>
      </c>
    </row>
    <row r="475" spans="1:1">
      <c r="A475">
        <f t="shared" si="14"/>
        <v>6</v>
      </c>
    </row>
    <row r="476" spans="1:1">
      <c r="A476">
        <f t="shared" si="14"/>
        <v>6</v>
      </c>
    </row>
    <row r="477" spans="1:1">
      <c r="A477">
        <f t="shared" si="14"/>
        <v>6</v>
      </c>
    </row>
    <row r="478" spans="1:1">
      <c r="A478">
        <f t="shared" si="14"/>
        <v>6</v>
      </c>
    </row>
    <row r="479" spans="1:1">
      <c r="A479">
        <f t="shared" si="14"/>
        <v>6</v>
      </c>
    </row>
    <row r="480" spans="1:1">
      <c r="A480">
        <f t="shared" si="14"/>
        <v>6</v>
      </c>
    </row>
    <row r="481" spans="1:1">
      <c r="A481">
        <f t="shared" si="14"/>
        <v>6</v>
      </c>
    </row>
    <row r="482" spans="1:1">
      <c r="A482">
        <f t="shared" si="14"/>
        <v>6</v>
      </c>
    </row>
    <row r="483" spans="1:1">
      <c r="A483">
        <f t="shared" si="14"/>
        <v>6</v>
      </c>
    </row>
    <row r="484" spans="1:1">
      <c r="A484">
        <f t="shared" si="14"/>
        <v>6</v>
      </c>
    </row>
    <row r="485" spans="1:1">
      <c r="A485">
        <f t="shared" si="14"/>
        <v>6</v>
      </c>
    </row>
    <row r="486" spans="1:1">
      <c r="A486">
        <f t="shared" si="14"/>
        <v>6</v>
      </c>
    </row>
    <row r="487" spans="1:1">
      <c r="A487">
        <f t="shared" si="14"/>
        <v>6</v>
      </c>
    </row>
    <row r="488" spans="1:1">
      <c r="A488">
        <f t="shared" si="14"/>
        <v>6</v>
      </c>
    </row>
    <row r="489" spans="1:1">
      <c r="A489">
        <f t="shared" si="14"/>
        <v>6</v>
      </c>
    </row>
    <row r="490" spans="1:1">
      <c r="A490">
        <f t="shared" si="14"/>
        <v>6</v>
      </c>
    </row>
    <row r="491" spans="1:1">
      <c r="A491">
        <f t="shared" si="14"/>
        <v>6</v>
      </c>
    </row>
    <row r="492" spans="1:1">
      <c r="A492">
        <f t="shared" si="14"/>
        <v>6</v>
      </c>
    </row>
    <row r="493" spans="1:1">
      <c r="A493">
        <f t="shared" si="14"/>
        <v>6</v>
      </c>
    </row>
    <row r="494" spans="1:1">
      <c r="A494">
        <f t="shared" si="14"/>
        <v>6</v>
      </c>
    </row>
    <row r="495" spans="1:1">
      <c r="A495">
        <f t="shared" si="14"/>
        <v>6</v>
      </c>
    </row>
    <row r="496" spans="1:1">
      <c r="A496">
        <f t="shared" si="14"/>
        <v>6</v>
      </c>
    </row>
    <row r="497" spans="1:1">
      <c r="A497">
        <f t="shared" si="14"/>
        <v>6</v>
      </c>
    </row>
    <row r="498" spans="1:1">
      <c r="A498">
        <f t="shared" si="14"/>
        <v>6</v>
      </c>
    </row>
    <row r="499" spans="1:1">
      <c r="A499">
        <f t="shared" si="14"/>
        <v>6</v>
      </c>
    </row>
    <row r="500" spans="1:1">
      <c r="A500">
        <f t="shared" si="14"/>
        <v>6</v>
      </c>
    </row>
    <row r="501" spans="1:1">
      <c r="A501">
        <f t="shared" si="14"/>
        <v>6</v>
      </c>
    </row>
    <row r="502" spans="1:1">
      <c r="A502">
        <f t="shared" si="14"/>
        <v>6</v>
      </c>
    </row>
    <row r="503" spans="1:1">
      <c r="A503">
        <f t="shared" si="14"/>
        <v>6</v>
      </c>
    </row>
    <row r="504" spans="1:1">
      <c r="A504">
        <f t="shared" si="14"/>
        <v>6</v>
      </c>
    </row>
    <row r="505" spans="1:1">
      <c r="A505">
        <f t="shared" si="14"/>
        <v>6</v>
      </c>
    </row>
    <row r="506" spans="1:1">
      <c r="A506">
        <f t="shared" si="14"/>
        <v>6</v>
      </c>
    </row>
    <row r="507" spans="1:1">
      <c r="A507">
        <f t="shared" si="14"/>
        <v>6</v>
      </c>
    </row>
    <row r="508" spans="1:1">
      <c r="A508">
        <f t="shared" si="14"/>
        <v>6</v>
      </c>
    </row>
    <row r="509" spans="1:1">
      <c r="A509">
        <f t="shared" si="14"/>
        <v>6</v>
      </c>
    </row>
  </sheetData>
  <mergeCells count="1">
    <mergeCell ref="L1:M1"/>
  </mergeCells>
  <phoneticPr fontId="6" type="noConversion"/>
  <conditionalFormatting sqref="B3:N98 B99:K114 L99:N122">
    <cfRule type="expression" dxfId="7" priority="7">
      <formula>ISODD($A3)</formula>
    </cfRule>
  </conditionalFormatting>
  <conditionalFormatting sqref="D120:K122">
    <cfRule type="expression" dxfId="6" priority="1">
      <formula>ISODD($A120)</formula>
    </cfRule>
  </conditionalFormatting>
  <hyperlinks>
    <hyperlink ref="L1:M1" location="Contents!A1" display="Back to Contents" xr:uid="{00000000-0004-0000-1200-000000000000}"/>
  </hyperlinks>
  <pageMargins left="0.45" right="0.41" top="0.35" bottom="0.38" header="0.31496062992125984" footer="0.31496062992125984"/>
  <pageSetup paperSize="8"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AI47"/>
  <sheetViews>
    <sheetView workbookViewId="0"/>
  </sheetViews>
  <sheetFormatPr baseColWidth="10" defaultColWidth="8.83203125" defaultRowHeight="13"/>
  <sheetData>
    <row r="1" spans="1:35" ht="27" customHeight="1">
      <c r="B1" s="17" t="s">
        <v>368</v>
      </c>
      <c r="C1" s="18"/>
      <c r="D1" s="18"/>
      <c r="E1" s="18"/>
      <c r="F1" s="18"/>
      <c r="G1" s="18"/>
      <c r="H1" s="18"/>
      <c r="I1" s="18"/>
      <c r="J1" s="18"/>
      <c r="K1" s="18"/>
      <c r="L1" s="18"/>
      <c r="M1" s="194"/>
      <c r="N1" s="218" t="s">
        <v>77</v>
      </c>
      <c r="O1" s="218"/>
      <c r="P1" s="194"/>
      <c r="Q1" s="53"/>
    </row>
    <row r="2" spans="1:35" ht="24">
      <c r="A2" s="49" t="s">
        <v>235</v>
      </c>
      <c r="B2" s="58" t="s">
        <v>369</v>
      </c>
      <c r="C2" s="58" t="s">
        <v>370</v>
      </c>
      <c r="D2" s="58" t="s">
        <v>371</v>
      </c>
      <c r="E2" s="58" t="s">
        <v>372</v>
      </c>
      <c r="F2" s="58" t="s">
        <v>373</v>
      </c>
      <c r="G2" s="58" t="s">
        <v>374</v>
      </c>
      <c r="H2" s="58" t="s">
        <v>375</v>
      </c>
      <c r="I2" s="58" t="s">
        <v>376</v>
      </c>
      <c r="J2" s="58" t="s">
        <v>377</v>
      </c>
      <c r="K2" s="58" t="s">
        <v>378</v>
      </c>
      <c r="L2" s="58" t="s">
        <v>379</v>
      </c>
      <c r="M2" s="58" t="s">
        <v>380</v>
      </c>
      <c r="N2" s="58" t="s">
        <v>381</v>
      </c>
      <c r="O2" s="58" t="s">
        <v>382</v>
      </c>
      <c r="P2" s="58" t="s">
        <v>383</v>
      </c>
      <c r="Q2" s="58" t="s">
        <v>384</v>
      </c>
      <c r="R2" s="58"/>
      <c r="T2" s="58"/>
      <c r="U2" s="58"/>
      <c r="V2" s="58"/>
      <c r="W2" s="58"/>
      <c r="X2" s="58"/>
      <c r="Y2" s="58"/>
      <c r="Z2" s="58"/>
      <c r="AA2" s="58"/>
      <c r="AB2" s="58"/>
      <c r="AC2" s="58"/>
      <c r="AD2" s="58"/>
      <c r="AE2" s="58"/>
      <c r="AF2" s="58"/>
      <c r="AG2" s="58"/>
      <c r="AH2" s="58"/>
      <c r="AI2" s="58"/>
    </row>
    <row r="3" spans="1:35">
      <c r="A3" s="42">
        <v>1980</v>
      </c>
      <c r="B3" s="182">
        <v>616</v>
      </c>
      <c r="C3" s="182">
        <v>-261</v>
      </c>
      <c r="D3" s="182">
        <v>310</v>
      </c>
      <c r="E3" s="182">
        <v>-471</v>
      </c>
      <c r="F3" s="182">
        <v>379</v>
      </c>
      <c r="G3" s="182">
        <v>-78</v>
      </c>
      <c r="H3" s="182">
        <v>129</v>
      </c>
      <c r="I3" s="182">
        <v>-26</v>
      </c>
      <c r="J3" s="182">
        <v>0</v>
      </c>
      <c r="K3" s="182">
        <v>-9</v>
      </c>
      <c r="L3" s="182">
        <v>5</v>
      </c>
      <c r="M3" s="182">
        <v>-45</v>
      </c>
      <c r="N3" s="182">
        <v>0</v>
      </c>
      <c r="O3" s="182">
        <v>0</v>
      </c>
      <c r="P3" s="182">
        <v>0</v>
      </c>
      <c r="Q3" s="182">
        <v>-1</v>
      </c>
      <c r="R3" s="59"/>
    </row>
    <row r="4" spans="1:35">
      <c r="A4" s="42">
        <v>1981</v>
      </c>
      <c r="B4" s="182">
        <v>5</v>
      </c>
      <c r="C4" s="182">
        <v>-6</v>
      </c>
      <c r="D4" s="182">
        <v>7</v>
      </c>
      <c r="E4" s="182">
        <v>-22</v>
      </c>
      <c r="F4" s="182">
        <v>24</v>
      </c>
      <c r="G4" s="182">
        <v>-9</v>
      </c>
      <c r="H4" s="182">
        <v>7</v>
      </c>
      <c r="I4" s="182">
        <v>-3</v>
      </c>
      <c r="J4" s="182">
        <v>0</v>
      </c>
      <c r="K4" s="182">
        <v>-1</v>
      </c>
      <c r="L4" s="182">
        <v>0</v>
      </c>
      <c r="M4" s="182">
        <v>-9</v>
      </c>
      <c r="N4" s="182">
        <v>0</v>
      </c>
      <c r="O4" s="182">
        <v>0</v>
      </c>
      <c r="P4" s="182">
        <v>0</v>
      </c>
      <c r="Q4" s="182">
        <v>0</v>
      </c>
      <c r="R4" s="49"/>
    </row>
    <row r="5" spans="1:35">
      <c r="A5" s="42">
        <v>1982</v>
      </c>
      <c r="B5" s="182">
        <v>7</v>
      </c>
      <c r="C5" s="182">
        <v>-11</v>
      </c>
      <c r="D5" s="182">
        <v>11</v>
      </c>
      <c r="E5" s="182">
        <v>-30</v>
      </c>
      <c r="F5" s="182">
        <v>32</v>
      </c>
      <c r="G5" s="182">
        <v>-5</v>
      </c>
      <c r="H5" s="182">
        <v>7</v>
      </c>
      <c r="I5" s="182">
        <v>-4</v>
      </c>
      <c r="J5" s="182">
        <v>0</v>
      </c>
      <c r="K5" s="182">
        <v>-2</v>
      </c>
      <c r="L5" s="182">
        <v>0</v>
      </c>
      <c r="M5" s="182">
        <v>-8</v>
      </c>
      <c r="N5" s="182">
        <v>0</v>
      </c>
      <c r="O5" s="182">
        <v>-1</v>
      </c>
      <c r="P5" s="182">
        <v>0</v>
      </c>
      <c r="Q5" s="182">
        <v>0</v>
      </c>
      <c r="R5" s="49"/>
    </row>
    <row r="6" spans="1:35">
      <c r="A6" s="42">
        <v>1983</v>
      </c>
      <c r="B6" s="182">
        <v>14</v>
      </c>
      <c r="C6" s="182">
        <v>-13</v>
      </c>
      <c r="D6" s="182">
        <v>4</v>
      </c>
      <c r="E6" s="182">
        <v>-26</v>
      </c>
      <c r="F6" s="182">
        <v>23</v>
      </c>
      <c r="G6" s="182">
        <v>-6</v>
      </c>
      <c r="H6" s="182">
        <v>7</v>
      </c>
      <c r="I6" s="182">
        <v>-3</v>
      </c>
      <c r="J6" s="182">
        <v>1</v>
      </c>
      <c r="K6" s="182">
        <v>-3</v>
      </c>
      <c r="L6" s="182">
        <v>0</v>
      </c>
      <c r="M6" s="182">
        <v>-16</v>
      </c>
      <c r="N6" s="182">
        <v>0</v>
      </c>
      <c r="O6" s="182">
        <v>0</v>
      </c>
      <c r="P6" s="182">
        <v>0</v>
      </c>
      <c r="Q6" s="182">
        <v>0</v>
      </c>
      <c r="R6" s="49"/>
    </row>
    <row r="7" spans="1:35">
      <c r="A7" s="42">
        <v>1984</v>
      </c>
      <c r="B7" s="182">
        <v>10</v>
      </c>
      <c r="C7" s="182">
        <v>-34</v>
      </c>
      <c r="D7" s="182">
        <v>8</v>
      </c>
      <c r="E7" s="182">
        <v>-50</v>
      </c>
      <c r="F7" s="182">
        <v>25</v>
      </c>
      <c r="G7" s="182">
        <v>-5</v>
      </c>
      <c r="H7" s="182">
        <v>7</v>
      </c>
      <c r="I7" s="182">
        <v>-3</v>
      </c>
      <c r="J7" s="182">
        <v>1</v>
      </c>
      <c r="K7" s="182">
        <v>-6</v>
      </c>
      <c r="L7" s="182">
        <v>0</v>
      </c>
      <c r="M7" s="182">
        <v>-27</v>
      </c>
      <c r="N7" s="182">
        <v>0</v>
      </c>
      <c r="O7" s="182">
        <v>-1</v>
      </c>
      <c r="P7" s="182">
        <v>0</v>
      </c>
      <c r="Q7" s="182">
        <v>0</v>
      </c>
      <c r="R7" s="49"/>
    </row>
    <row r="8" spans="1:35">
      <c r="A8" s="42">
        <v>1985</v>
      </c>
      <c r="B8" s="182">
        <v>6</v>
      </c>
      <c r="C8" s="182">
        <v>-47</v>
      </c>
      <c r="D8" s="182">
        <v>10</v>
      </c>
      <c r="E8" s="182">
        <v>-55</v>
      </c>
      <c r="F8" s="182">
        <v>15</v>
      </c>
      <c r="G8" s="182">
        <v>-3</v>
      </c>
      <c r="H8" s="182">
        <v>8</v>
      </c>
      <c r="I8" s="182">
        <v>-3</v>
      </c>
      <c r="J8" s="182">
        <v>2</v>
      </c>
      <c r="K8" s="182">
        <v>-16</v>
      </c>
      <c r="L8" s="182">
        <v>1</v>
      </c>
      <c r="M8" s="182">
        <v>-29</v>
      </c>
      <c r="N8" s="182">
        <v>0</v>
      </c>
      <c r="O8" s="182">
        <v>-1</v>
      </c>
      <c r="P8" s="182">
        <v>0</v>
      </c>
      <c r="Q8" s="182">
        <v>0</v>
      </c>
      <c r="R8" s="49"/>
    </row>
    <row r="9" spans="1:35">
      <c r="A9" s="42">
        <v>1986</v>
      </c>
      <c r="B9" s="182">
        <v>4</v>
      </c>
      <c r="C9" s="182">
        <v>-93</v>
      </c>
      <c r="D9" s="182">
        <v>5</v>
      </c>
      <c r="E9" s="182">
        <v>-138</v>
      </c>
      <c r="F9" s="182">
        <v>14</v>
      </c>
      <c r="G9" s="182">
        <v>-12</v>
      </c>
      <c r="H9" s="182">
        <v>11</v>
      </c>
      <c r="I9" s="182">
        <v>-12</v>
      </c>
      <c r="J9" s="182">
        <v>4</v>
      </c>
      <c r="K9" s="182">
        <v>-30</v>
      </c>
      <c r="L9" s="182">
        <v>2</v>
      </c>
      <c r="M9" s="182">
        <v>-34</v>
      </c>
      <c r="N9" s="182">
        <v>0</v>
      </c>
      <c r="O9" s="182">
        <v>0</v>
      </c>
      <c r="P9" s="182">
        <v>0</v>
      </c>
      <c r="Q9" s="182">
        <v>-1</v>
      </c>
      <c r="R9" s="49"/>
    </row>
    <row r="10" spans="1:35">
      <c r="A10" s="42">
        <v>1987</v>
      </c>
      <c r="B10" s="182">
        <v>11</v>
      </c>
      <c r="C10" s="182">
        <v>-130</v>
      </c>
      <c r="D10" s="182">
        <v>9</v>
      </c>
      <c r="E10" s="182">
        <v>-155</v>
      </c>
      <c r="F10" s="182">
        <v>15</v>
      </c>
      <c r="G10" s="182">
        <v>-18</v>
      </c>
      <c r="H10" s="182">
        <v>8</v>
      </c>
      <c r="I10" s="182">
        <v>-22</v>
      </c>
      <c r="J10" s="182">
        <v>1</v>
      </c>
      <c r="K10" s="182">
        <v>-55</v>
      </c>
      <c r="L10" s="182">
        <v>1</v>
      </c>
      <c r="M10" s="182">
        <v>-51</v>
      </c>
      <c r="N10" s="182">
        <v>0</v>
      </c>
      <c r="O10" s="182">
        <v>-3</v>
      </c>
      <c r="P10" s="182">
        <v>0</v>
      </c>
      <c r="Q10" s="182">
        <v>-2</v>
      </c>
      <c r="R10" s="49"/>
    </row>
    <row r="11" spans="1:35">
      <c r="A11" s="42">
        <v>1988</v>
      </c>
      <c r="B11" s="182">
        <v>25</v>
      </c>
      <c r="C11" s="182">
        <v>-215</v>
      </c>
      <c r="D11" s="182">
        <v>4</v>
      </c>
      <c r="E11" s="182">
        <v>-207</v>
      </c>
      <c r="F11" s="182">
        <v>21</v>
      </c>
      <c r="G11" s="182">
        <v>-16</v>
      </c>
      <c r="H11" s="182">
        <v>5</v>
      </c>
      <c r="I11" s="182">
        <v>-30</v>
      </c>
      <c r="J11" s="182">
        <v>3</v>
      </c>
      <c r="K11" s="182">
        <v>-63</v>
      </c>
      <c r="L11" s="182">
        <v>1</v>
      </c>
      <c r="M11" s="182">
        <v>-38</v>
      </c>
      <c r="N11" s="182">
        <v>0</v>
      </c>
      <c r="O11" s="182">
        <v>-4</v>
      </c>
      <c r="P11" s="182">
        <v>0</v>
      </c>
      <c r="Q11" s="182">
        <v>0</v>
      </c>
      <c r="R11" s="49"/>
    </row>
    <row r="12" spans="1:35">
      <c r="A12" s="42">
        <v>1989</v>
      </c>
      <c r="B12" s="182">
        <v>18</v>
      </c>
      <c r="C12" s="182">
        <v>-348</v>
      </c>
      <c r="D12" s="182">
        <v>8</v>
      </c>
      <c r="E12" s="182">
        <v>-357</v>
      </c>
      <c r="F12" s="182">
        <v>16</v>
      </c>
      <c r="G12" s="182">
        <v>-11</v>
      </c>
      <c r="H12" s="182">
        <v>7</v>
      </c>
      <c r="I12" s="182">
        <v>-15</v>
      </c>
      <c r="J12" s="182">
        <v>5</v>
      </c>
      <c r="K12" s="182">
        <v>-96</v>
      </c>
      <c r="L12" s="182">
        <v>4</v>
      </c>
      <c r="M12" s="182">
        <v>-41</v>
      </c>
      <c r="N12" s="182">
        <v>0</v>
      </c>
      <c r="O12" s="182">
        <v>-5</v>
      </c>
      <c r="P12" s="182">
        <v>0</v>
      </c>
      <c r="Q12" s="182">
        <v>0</v>
      </c>
      <c r="R12" s="49"/>
    </row>
    <row r="13" spans="1:35">
      <c r="A13" s="42">
        <v>1990</v>
      </c>
      <c r="B13" s="182">
        <v>34</v>
      </c>
      <c r="C13" s="182">
        <v>-525</v>
      </c>
      <c r="D13" s="182">
        <v>16</v>
      </c>
      <c r="E13" s="182">
        <v>-565</v>
      </c>
      <c r="F13" s="182">
        <v>20</v>
      </c>
      <c r="G13" s="182">
        <v>-16</v>
      </c>
      <c r="H13" s="182">
        <v>7</v>
      </c>
      <c r="I13" s="182">
        <v>-18</v>
      </c>
      <c r="J13" s="182">
        <v>11</v>
      </c>
      <c r="K13" s="182">
        <v>-109</v>
      </c>
      <c r="L13" s="182">
        <v>3</v>
      </c>
      <c r="M13" s="182">
        <v>-62</v>
      </c>
      <c r="N13" s="182">
        <v>0</v>
      </c>
      <c r="O13" s="182">
        <v>-4</v>
      </c>
      <c r="P13" s="182">
        <v>0</v>
      </c>
      <c r="Q13" s="182">
        <v>-1</v>
      </c>
      <c r="R13" s="49"/>
    </row>
    <row r="14" spans="1:35">
      <c r="A14" s="42">
        <v>1991</v>
      </c>
      <c r="B14" s="182">
        <v>43</v>
      </c>
      <c r="C14" s="182">
        <v>-739</v>
      </c>
      <c r="D14" s="182">
        <v>8</v>
      </c>
      <c r="E14" s="182">
        <v>-461</v>
      </c>
      <c r="F14" s="182">
        <v>10</v>
      </c>
      <c r="G14" s="182">
        <v>-15</v>
      </c>
      <c r="H14" s="182">
        <v>3</v>
      </c>
      <c r="I14" s="182">
        <v>-8</v>
      </c>
      <c r="J14" s="182">
        <v>9</v>
      </c>
      <c r="K14" s="182">
        <v>-111</v>
      </c>
      <c r="L14" s="182">
        <v>1</v>
      </c>
      <c r="M14" s="182">
        <v>-37</v>
      </c>
      <c r="N14" s="182">
        <v>0</v>
      </c>
      <c r="O14" s="182">
        <v>-5</v>
      </c>
      <c r="P14" s="182">
        <v>0</v>
      </c>
      <c r="Q14" s="182">
        <v>-3</v>
      </c>
      <c r="R14" s="49"/>
    </row>
    <row r="15" spans="1:35">
      <c r="A15" s="42">
        <v>1992</v>
      </c>
      <c r="B15" s="182">
        <v>40</v>
      </c>
      <c r="C15" s="182">
        <v>-972</v>
      </c>
      <c r="D15" s="182">
        <v>7</v>
      </c>
      <c r="E15" s="182">
        <v>-574</v>
      </c>
      <c r="F15" s="182">
        <v>7</v>
      </c>
      <c r="G15" s="182">
        <v>-12</v>
      </c>
      <c r="H15" s="182">
        <v>5</v>
      </c>
      <c r="I15" s="182">
        <v>-3</v>
      </c>
      <c r="J15" s="182">
        <v>8</v>
      </c>
      <c r="K15" s="182">
        <v>-103</v>
      </c>
      <c r="L15" s="182">
        <v>1</v>
      </c>
      <c r="M15" s="182">
        <v>-58</v>
      </c>
      <c r="N15" s="182">
        <v>1</v>
      </c>
      <c r="O15" s="182">
        <v>-4</v>
      </c>
      <c r="P15" s="182">
        <v>0</v>
      </c>
      <c r="Q15" s="182">
        <v>-1</v>
      </c>
      <c r="R15" s="49"/>
    </row>
    <row r="16" spans="1:35">
      <c r="A16" s="42">
        <v>1993</v>
      </c>
      <c r="B16" s="182">
        <v>31</v>
      </c>
      <c r="C16" s="182">
        <v>-1090</v>
      </c>
      <c r="D16" s="182">
        <v>9</v>
      </c>
      <c r="E16" s="182">
        <v>-737</v>
      </c>
      <c r="F16" s="182">
        <v>9</v>
      </c>
      <c r="G16" s="182">
        <v>-10</v>
      </c>
      <c r="H16" s="182">
        <v>4</v>
      </c>
      <c r="I16" s="182">
        <v>-4</v>
      </c>
      <c r="J16" s="182">
        <v>3</v>
      </c>
      <c r="K16" s="182">
        <v>-95</v>
      </c>
      <c r="L16" s="182">
        <v>4</v>
      </c>
      <c r="M16" s="182">
        <v>-58</v>
      </c>
      <c r="N16" s="182">
        <v>0</v>
      </c>
      <c r="O16" s="182">
        <v>-7</v>
      </c>
      <c r="P16" s="182">
        <v>0</v>
      </c>
      <c r="Q16" s="182">
        <v>-1</v>
      </c>
      <c r="R16" s="49"/>
    </row>
    <row r="17" spans="1:18">
      <c r="A17" s="42">
        <v>1994</v>
      </c>
      <c r="B17" s="182">
        <v>56</v>
      </c>
      <c r="C17" s="182">
        <v>-1631</v>
      </c>
      <c r="D17" s="182">
        <v>17</v>
      </c>
      <c r="E17" s="182">
        <v>-998</v>
      </c>
      <c r="F17" s="182">
        <v>9</v>
      </c>
      <c r="G17" s="182">
        <v>-17</v>
      </c>
      <c r="H17" s="182">
        <v>4</v>
      </c>
      <c r="I17" s="182">
        <v>-7</v>
      </c>
      <c r="J17" s="182">
        <v>8</v>
      </c>
      <c r="K17" s="182">
        <v>-185</v>
      </c>
      <c r="L17" s="182">
        <v>3</v>
      </c>
      <c r="M17" s="182">
        <v>-58</v>
      </c>
      <c r="N17" s="182">
        <v>0</v>
      </c>
      <c r="O17" s="182">
        <v>-9</v>
      </c>
      <c r="P17" s="182">
        <v>0</v>
      </c>
      <c r="Q17" s="182">
        <v>-3</v>
      </c>
      <c r="R17" s="49"/>
    </row>
    <row r="18" spans="1:18">
      <c r="A18" s="42">
        <v>1995</v>
      </c>
      <c r="B18" s="182">
        <v>49</v>
      </c>
      <c r="C18" s="182">
        <v>-2498</v>
      </c>
      <c r="D18" s="182">
        <v>12</v>
      </c>
      <c r="E18" s="182">
        <v>-862</v>
      </c>
      <c r="F18" s="182">
        <v>8</v>
      </c>
      <c r="G18" s="182">
        <v>-18</v>
      </c>
      <c r="H18" s="182">
        <v>5</v>
      </c>
      <c r="I18" s="182">
        <v>-10</v>
      </c>
      <c r="J18" s="182">
        <v>15</v>
      </c>
      <c r="K18" s="182">
        <v>-208</v>
      </c>
      <c r="L18" s="182">
        <v>0</v>
      </c>
      <c r="M18" s="182">
        <v>-60</v>
      </c>
      <c r="N18" s="182">
        <v>0</v>
      </c>
      <c r="O18" s="182">
        <v>-8</v>
      </c>
      <c r="P18" s="182">
        <v>0</v>
      </c>
      <c r="Q18" s="182">
        <v>-5</v>
      </c>
      <c r="R18" s="49"/>
    </row>
    <row r="19" spans="1:18">
      <c r="A19" s="42">
        <v>1996</v>
      </c>
      <c r="B19" s="182">
        <v>93</v>
      </c>
      <c r="C19" s="182">
        <v>-4272</v>
      </c>
      <c r="D19" s="182">
        <v>20</v>
      </c>
      <c r="E19" s="182">
        <v>-1254</v>
      </c>
      <c r="F19" s="182">
        <v>13</v>
      </c>
      <c r="G19" s="182">
        <v>-24</v>
      </c>
      <c r="H19" s="182">
        <v>7</v>
      </c>
      <c r="I19" s="182">
        <v>-23</v>
      </c>
      <c r="J19" s="182">
        <v>9</v>
      </c>
      <c r="K19" s="182">
        <v>-164</v>
      </c>
      <c r="L19" s="182">
        <v>4</v>
      </c>
      <c r="M19" s="182">
        <v>-68</v>
      </c>
      <c r="N19" s="182">
        <v>0</v>
      </c>
      <c r="O19" s="182">
        <v>-1</v>
      </c>
      <c r="P19" s="182">
        <v>1</v>
      </c>
      <c r="Q19" s="182">
        <v>-2</v>
      </c>
      <c r="R19" s="49"/>
    </row>
    <row r="20" spans="1:18">
      <c r="A20" s="42">
        <v>1997</v>
      </c>
      <c r="B20" s="182">
        <v>85</v>
      </c>
      <c r="C20" s="182">
        <v>-3841</v>
      </c>
      <c r="D20" s="182">
        <v>20</v>
      </c>
      <c r="E20" s="182">
        <v>-1351</v>
      </c>
      <c r="F20" s="182">
        <v>16</v>
      </c>
      <c r="G20" s="182">
        <v>-22</v>
      </c>
      <c r="H20" s="182">
        <v>7</v>
      </c>
      <c r="I20" s="182">
        <v>-25</v>
      </c>
      <c r="J20" s="182">
        <v>9</v>
      </c>
      <c r="K20" s="182">
        <v>-167</v>
      </c>
      <c r="L20" s="182">
        <v>4</v>
      </c>
      <c r="M20" s="182">
        <v>-71</v>
      </c>
      <c r="N20" s="182">
        <v>0</v>
      </c>
      <c r="O20" s="182">
        <v>-4</v>
      </c>
      <c r="P20" s="182">
        <v>0</v>
      </c>
      <c r="Q20" s="182">
        <v>-2</v>
      </c>
      <c r="R20" s="49"/>
    </row>
    <row r="21" spans="1:18">
      <c r="A21" s="42">
        <v>1998</v>
      </c>
      <c r="B21" s="182">
        <v>104</v>
      </c>
      <c r="C21" s="182">
        <v>-3229</v>
      </c>
      <c r="D21" s="182">
        <v>21</v>
      </c>
      <c r="E21" s="182">
        <v>-1443</v>
      </c>
      <c r="F21" s="182">
        <v>20</v>
      </c>
      <c r="G21" s="182">
        <v>-32</v>
      </c>
      <c r="H21" s="182">
        <v>6</v>
      </c>
      <c r="I21" s="182">
        <v>-37</v>
      </c>
      <c r="J21" s="182">
        <v>9</v>
      </c>
      <c r="K21" s="182">
        <v>-108</v>
      </c>
      <c r="L21" s="182">
        <v>3</v>
      </c>
      <c r="M21" s="182">
        <v>-51</v>
      </c>
      <c r="N21" s="182">
        <v>0</v>
      </c>
      <c r="O21" s="182">
        <v>-5</v>
      </c>
      <c r="P21" s="182">
        <v>0</v>
      </c>
      <c r="Q21" s="182">
        <v>-3</v>
      </c>
      <c r="R21" s="49"/>
    </row>
    <row r="22" spans="1:18">
      <c r="A22" s="42">
        <v>1999</v>
      </c>
      <c r="B22" s="182">
        <v>92</v>
      </c>
      <c r="C22" s="182">
        <v>-2903</v>
      </c>
      <c r="D22" s="182">
        <v>32</v>
      </c>
      <c r="E22" s="182">
        <v>-1941</v>
      </c>
      <c r="F22" s="182">
        <v>17</v>
      </c>
      <c r="G22" s="182">
        <v>-28</v>
      </c>
      <c r="H22" s="182">
        <v>12</v>
      </c>
      <c r="I22" s="182">
        <v>-34</v>
      </c>
      <c r="J22" s="182">
        <v>7</v>
      </c>
      <c r="K22" s="182">
        <v>-62</v>
      </c>
      <c r="L22" s="182">
        <v>5</v>
      </c>
      <c r="M22" s="182">
        <v>-75</v>
      </c>
      <c r="N22" s="182">
        <v>0</v>
      </c>
      <c r="O22" s="182">
        <v>-3</v>
      </c>
      <c r="P22" s="182">
        <v>0</v>
      </c>
      <c r="Q22" s="182">
        <v>-2</v>
      </c>
      <c r="R22" s="49"/>
    </row>
    <row r="23" spans="1:18">
      <c r="A23" s="42">
        <v>2000</v>
      </c>
      <c r="B23" s="182">
        <v>102</v>
      </c>
      <c r="C23" s="182">
        <v>-3694</v>
      </c>
      <c r="D23" s="182">
        <v>34</v>
      </c>
      <c r="E23" s="182">
        <v>-2255</v>
      </c>
      <c r="F23" s="182">
        <v>25</v>
      </c>
      <c r="G23" s="182">
        <v>-36</v>
      </c>
      <c r="H23" s="182">
        <v>9</v>
      </c>
      <c r="I23" s="182">
        <v>-36</v>
      </c>
      <c r="J23" s="182">
        <v>6</v>
      </c>
      <c r="K23" s="182">
        <v>-32</v>
      </c>
      <c r="L23" s="182">
        <v>6</v>
      </c>
      <c r="M23" s="182">
        <v>-116</v>
      </c>
      <c r="N23" s="182">
        <v>0</v>
      </c>
      <c r="O23" s="182">
        <v>0</v>
      </c>
      <c r="P23" s="182">
        <v>0</v>
      </c>
      <c r="Q23" s="182">
        <v>-2</v>
      </c>
      <c r="R23" s="49"/>
    </row>
    <row r="24" spans="1:18">
      <c r="A24" s="42">
        <v>2001</v>
      </c>
      <c r="B24" s="182">
        <v>117</v>
      </c>
      <c r="C24" s="182">
        <v>-4107</v>
      </c>
      <c r="D24" s="182">
        <v>52</v>
      </c>
      <c r="E24" s="182">
        <v>-2588</v>
      </c>
      <c r="F24" s="182">
        <v>29</v>
      </c>
      <c r="G24" s="182">
        <v>-27</v>
      </c>
      <c r="H24" s="182">
        <v>14</v>
      </c>
      <c r="I24" s="182">
        <v>-30</v>
      </c>
      <c r="J24" s="182">
        <v>4</v>
      </c>
      <c r="K24" s="182">
        <v>-17</v>
      </c>
      <c r="L24" s="182">
        <v>4</v>
      </c>
      <c r="M24" s="182">
        <v>-95</v>
      </c>
      <c r="N24" s="182">
        <v>0</v>
      </c>
      <c r="O24" s="182">
        <v>0</v>
      </c>
      <c r="P24" s="182">
        <v>1</v>
      </c>
      <c r="Q24" s="182">
        <v>-8</v>
      </c>
      <c r="R24" s="49"/>
    </row>
    <row r="25" spans="1:18">
      <c r="A25" s="42">
        <v>2002</v>
      </c>
      <c r="B25" s="182">
        <v>140</v>
      </c>
      <c r="C25" s="182">
        <v>-3931</v>
      </c>
      <c r="D25" s="182">
        <v>67</v>
      </c>
      <c r="E25" s="182">
        <v>-3141</v>
      </c>
      <c r="F25" s="182">
        <v>30</v>
      </c>
      <c r="G25" s="182">
        <v>-33</v>
      </c>
      <c r="H25" s="182">
        <v>9</v>
      </c>
      <c r="I25" s="182">
        <v>-51</v>
      </c>
      <c r="J25" s="182">
        <v>1</v>
      </c>
      <c r="K25" s="182">
        <v>-15</v>
      </c>
      <c r="L25" s="182">
        <v>6</v>
      </c>
      <c r="M25" s="182">
        <v>-107</v>
      </c>
      <c r="N25" s="182">
        <v>0</v>
      </c>
      <c r="O25" s="182">
        <v>-1</v>
      </c>
      <c r="P25" s="182">
        <v>0</v>
      </c>
      <c r="Q25" s="182">
        <v>-1</v>
      </c>
      <c r="R25" s="49"/>
    </row>
    <row r="26" spans="1:18">
      <c r="A26" s="42">
        <v>2003</v>
      </c>
      <c r="B26" s="182">
        <v>164</v>
      </c>
      <c r="C26" s="182">
        <v>-3262</v>
      </c>
      <c r="D26" s="182">
        <v>104</v>
      </c>
      <c r="E26" s="182">
        <v>-3866</v>
      </c>
      <c r="F26" s="182">
        <v>25</v>
      </c>
      <c r="G26" s="182">
        <v>-50</v>
      </c>
      <c r="H26" s="182">
        <v>21</v>
      </c>
      <c r="I26" s="182">
        <v>-60</v>
      </c>
      <c r="J26" s="182">
        <v>3</v>
      </c>
      <c r="K26" s="182">
        <v>-12</v>
      </c>
      <c r="L26" s="182">
        <v>10</v>
      </c>
      <c r="M26" s="182">
        <v>-118</v>
      </c>
      <c r="N26" s="182">
        <v>0</v>
      </c>
      <c r="O26" s="182">
        <v>0</v>
      </c>
      <c r="P26" s="182">
        <v>0</v>
      </c>
      <c r="Q26" s="182">
        <v>-2</v>
      </c>
      <c r="R26" s="49"/>
    </row>
    <row r="27" spans="1:18">
      <c r="A27" s="42">
        <v>2004</v>
      </c>
      <c r="B27" s="182">
        <v>248</v>
      </c>
      <c r="C27" s="182">
        <v>-8974</v>
      </c>
      <c r="D27" s="182">
        <v>106</v>
      </c>
      <c r="E27" s="182">
        <v>-4296</v>
      </c>
      <c r="F27" s="182">
        <v>31</v>
      </c>
      <c r="G27" s="182">
        <v>-33</v>
      </c>
      <c r="H27" s="182">
        <v>21</v>
      </c>
      <c r="I27" s="182">
        <v>-88</v>
      </c>
      <c r="J27" s="182">
        <v>3</v>
      </c>
      <c r="K27" s="182">
        <v>-15</v>
      </c>
      <c r="L27" s="182">
        <v>6</v>
      </c>
      <c r="M27" s="182">
        <v>-145</v>
      </c>
      <c r="N27" s="182">
        <v>1</v>
      </c>
      <c r="O27" s="182">
        <v>0</v>
      </c>
      <c r="P27" s="182">
        <v>0</v>
      </c>
      <c r="Q27" s="182">
        <v>-3</v>
      </c>
      <c r="R27" s="49"/>
    </row>
    <row r="28" spans="1:18">
      <c r="A28" s="42">
        <v>2005</v>
      </c>
      <c r="B28" s="182">
        <v>365</v>
      </c>
      <c r="C28" s="182">
        <v>-12188</v>
      </c>
      <c r="D28" s="182">
        <v>131</v>
      </c>
      <c r="E28" s="182">
        <v>-4471</v>
      </c>
      <c r="F28" s="182">
        <v>43</v>
      </c>
      <c r="G28" s="182">
        <v>-51</v>
      </c>
      <c r="H28" s="182">
        <v>35</v>
      </c>
      <c r="I28" s="182">
        <v>-151</v>
      </c>
      <c r="J28" s="182">
        <v>4</v>
      </c>
      <c r="K28" s="182">
        <v>-18</v>
      </c>
      <c r="L28" s="182">
        <v>15</v>
      </c>
      <c r="M28" s="182">
        <v>-111</v>
      </c>
      <c r="N28" s="182">
        <v>0</v>
      </c>
      <c r="O28" s="182">
        <v>0</v>
      </c>
      <c r="P28" s="182">
        <v>0</v>
      </c>
      <c r="Q28" s="182">
        <v>-3</v>
      </c>
      <c r="R28" s="49"/>
    </row>
    <row r="29" spans="1:18">
      <c r="A29" s="42">
        <v>2006</v>
      </c>
      <c r="B29" s="182">
        <v>446</v>
      </c>
      <c r="C29" s="182">
        <v>-10406</v>
      </c>
      <c r="D29" s="182">
        <v>146</v>
      </c>
      <c r="E29" s="182">
        <v>-4526</v>
      </c>
      <c r="F29" s="182">
        <v>65</v>
      </c>
      <c r="G29" s="182">
        <v>-65</v>
      </c>
      <c r="H29" s="182">
        <v>38</v>
      </c>
      <c r="I29" s="182">
        <v>-122</v>
      </c>
      <c r="J29" s="182">
        <v>8</v>
      </c>
      <c r="K29" s="182">
        <v>-31</v>
      </c>
      <c r="L29" s="182">
        <v>12</v>
      </c>
      <c r="M29" s="182">
        <v>-105</v>
      </c>
      <c r="N29" s="182">
        <v>0</v>
      </c>
      <c r="O29" s="182">
        <v>0</v>
      </c>
      <c r="P29" s="182">
        <v>1</v>
      </c>
      <c r="Q29" s="182">
        <v>-1</v>
      </c>
      <c r="R29" s="49"/>
    </row>
    <row r="30" spans="1:18">
      <c r="A30" s="42">
        <v>2007</v>
      </c>
      <c r="B30" s="182">
        <v>714</v>
      </c>
      <c r="C30" s="182">
        <v>-8918</v>
      </c>
      <c r="D30" s="182">
        <v>164</v>
      </c>
      <c r="E30" s="182">
        <v>-4508</v>
      </c>
      <c r="F30" s="182">
        <v>66</v>
      </c>
      <c r="G30" s="182">
        <v>-67</v>
      </c>
      <c r="H30" s="182">
        <v>48</v>
      </c>
      <c r="I30" s="182">
        <v>-221</v>
      </c>
      <c r="J30" s="182">
        <v>54</v>
      </c>
      <c r="K30" s="182">
        <v>-119</v>
      </c>
      <c r="L30" s="182">
        <v>9</v>
      </c>
      <c r="M30" s="182">
        <v>-107</v>
      </c>
      <c r="N30" s="182">
        <v>1</v>
      </c>
      <c r="O30" s="182">
        <v>0</v>
      </c>
      <c r="P30" s="182">
        <v>0</v>
      </c>
      <c r="Q30" s="182">
        <v>-1</v>
      </c>
      <c r="R30" s="49"/>
    </row>
    <row r="31" spans="1:18">
      <c r="A31" s="42">
        <v>2008</v>
      </c>
      <c r="B31" s="182">
        <v>856</v>
      </c>
      <c r="C31" s="182">
        <v>-6876</v>
      </c>
      <c r="D31" s="182">
        <v>130</v>
      </c>
      <c r="E31" s="182">
        <v>-3905</v>
      </c>
      <c r="F31" s="182">
        <v>93</v>
      </c>
      <c r="G31" s="182">
        <v>-62</v>
      </c>
      <c r="H31" s="182">
        <v>65</v>
      </c>
      <c r="I31" s="182">
        <v>-241</v>
      </c>
      <c r="J31" s="182">
        <v>56</v>
      </c>
      <c r="K31" s="182">
        <v>-91</v>
      </c>
      <c r="L31" s="182">
        <v>14</v>
      </c>
      <c r="M31" s="182">
        <v>-127</v>
      </c>
      <c r="N31" s="182">
        <v>4</v>
      </c>
      <c r="O31" s="182">
        <v>-1</v>
      </c>
      <c r="P31" s="182">
        <v>0</v>
      </c>
      <c r="Q31" s="182">
        <v>-4</v>
      </c>
      <c r="R31" s="49"/>
    </row>
    <row r="32" spans="1:18">
      <c r="A32" s="42">
        <v>2009</v>
      </c>
      <c r="B32" s="182">
        <v>1620</v>
      </c>
      <c r="C32" s="182">
        <v>-4271</v>
      </c>
      <c r="D32" s="182">
        <v>128</v>
      </c>
      <c r="E32" s="182">
        <v>-2747</v>
      </c>
      <c r="F32" s="182">
        <v>58</v>
      </c>
      <c r="G32" s="182">
        <v>-52</v>
      </c>
      <c r="H32" s="182">
        <v>36</v>
      </c>
      <c r="I32" s="182">
        <v>-154</v>
      </c>
      <c r="J32" s="182">
        <v>36</v>
      </c>
      <c r="K32" s="182">
        <v>-58</v>
      </c>
      <c r="L32" s="182">
        <v>3</v>
      </c>
      <c r="M32" s="182">
        <v>-56</v>
      </c>
      <c r="N32" s="182">
        <v>2</v>
      </c>
      <c r="O32" s="182">
        <v>-2</v>
      </c>
      <c r="P32" s="182">
        <v>1</v>
      </c>
      <c r="Q32" s="182">
        <v>-1</v>
      </c>
      <c r="R32" s="49"/>
    </row>
    <row r="33" spans="1:18">
      <c r="A33" s="42">
        <v>2010</v>
      </c>
      <c r="B33" s="182">
        <v>2711</v>
      </c>
      <c r="C33" s="182">
        <v>-3809</v>
      </c>
      <c r="D33" s="182">
        <v>157</v>
      </c>
      <c r="E33" s="182">
        <v>-2822</v>
      </c>
      <c r="F33" s="182">
        <v>56</v>
      </c>
      <c r="G33" s="182">
        <v>-37</v>
      </c>
      <c r="H33" s="182">
        <v>38</v>
      </c>
      <c r="I33" s="182">
        <v>-115</v>
      </c>
      <c r="J33" s="182">
        <v>47</v>
      </c>
      <c r="K33" s="182">
        <v>-49</v>
      </c>
      <c r="L33" s="182">
        <v>4</v>
      </c>
      <c r="M33" s="182">
        <v>-55</v>
      </c>
      <c r="N33" s="182">
        <v>5</v>
      </c>
      <c r="O33" s="182">
        <v>-1</v>
      </c>
      <c r="P33" s="182">
        <v>0</v>
      </c>
      <c r="Q33" s="182">
        <v>-5</v>
      </c>
      <c r="R33" s="49"/>
    </row>
    <row r="34" spans="1:18">
      <c r="A34" s="42">
        <v>2011</v>
      </c>
      <c r="B34" s="182">
        <v>3797</v>
      </c>
      <c r="C34" s="182">
        <v>-2771</v>
      </c>
      <c r="D34" s="182">
        <v>162</v>
      </c>
      <c r="E34" s="182">
        <v>-2799</v>
      </c>
      <c r="F34" s="182">
        <v>68</v>
      </c>
      <c r="G34" s="182">
        <v>-34</v>
      </c>
      <c r="H34" s="182">
        <v>31</v>
      </c>
      <c r="I34" s="182">
        <v>-114</v>
      </c>
      <c r="J34" s="182">
        <v>50</v>
      </c>
      <c r="K34" s="182">
        <v>-53</v>
      </c>
      <c r="L34" s="182">
        <v>8</v>
      </c>
      <c r="M34" s="182">
        <v>-76</v>
      </c>
      <c r="N34" s="182">
        <v>4</v>
      </c>
      <c r="O34" s="182">
        <v>-1</v>
      </c>
      <c r="P34" s="182">
        <v>0</v>
      </c>
      <c r="Q34" s="182">
        <v>0</v>
      </c>
      <c r="R34" s="49"/>
    </row>
    <row r="35" spans="1:18">
      <c r="A35" s="42">
        <v>2012</v>
      </c>
      <c r="B35" s="182">
        <v>11616</v>
      </c>
      <c r="C35" s="182">
        <v>-3244</v>
      </c>
      <c r="D35" s="182">
        <v>180</v>
      </c>
      <c r="E35" s="182">
        <v>-3064</v>
      </c>
      <c r="F35" s="182">
        <v>80</v>
      </c>
      <c r="G35" s="182">
        <v>-39</v>
      </c>
      <c r="H35" s="182">
        <v>38</v>
      </c>
      <c r="I35" s="182">
        <v>-124</v>
      </c>
      <c r="J35" s="182">
        <v>102</v>
      </c>
      <c r="K35" s="182">
        <v>-64</v>
      </c>
      <c r="L35" s="182">
        <v>6</v>
      </c>
      <c r="M35" s="182">
        <v>-75</v>
      </c>
      <c r="N35" s="182">
        <v>4</v>
      </c>
      <c r="O35" s="182">
        <v>0</v>
      </c>
      <c r="P35" s="182">
        <v>0</v>
      </c>
      <c r="Q35" s="182">
        <v>-1</v>
      </c>
      <c r="R35" s="49"/>
    </row>
    <row r="36" spans="1:18">
      <c r="A36" s="42">
        <v>2013</v>
      </c>
      <c r="B36" s="182">
        <v>17411</v>
      </c>
      <c r="C36" s="182">
        <v>-2565</v>
      </c>
      <c r="D36" s="182">
        <v>231</v>
      </c>
      <c r="E36" s="182">
        <v>-3137</v>
      </c>
      <c r="F36" s="182">
        <v>77</v>
      </c>
      <c r="G36" s="182">
        <v>-39</v>
      </c>
      <c r="H36" s="182">
        <v>44</v>
      </c>
      <c r="I36" s="182">
        <v>-160</v>
      </c>
      <c r="J36" s="182">
        <v>108</v>
      </c>
      <c r="K36" s="182">
        <v>-38</v>
      </c>
      <c r="L36" s="182">
        <v>5</v>
      </c>
      <c r="M36" s="182">
        <v>-76</v>
      </c>
      <c r="N36" s="182">
        <v>3</v>
      </c>
      <c r="O36" s="182">
        <v>0</v>
      </c>
      <c r="P36" s="182">
        <v>2</v>
      </c>
      <c r="Q36" s="182">
        <v>-4</v>
      </c>
      <c r="R36" s="49"/>
    </row>
    <row r="37" spans="1:18">
      <c r="A37" s="42">
        <v>2014</v>
      </c>
      <c r="B37" s="182">
        <v>14844</v>
      </c>
      <c r="C37" s="182">
        <v>-2142</v>
      </c>
      <c r="D37" s="182">
        <v>273</v>
      </c>
      <c r="E37" s="182">
        <v>-3152</v>
      </c>
      <c r="F37" s="182">
        <v>104</v>
      </c>
      <c r="G37" s="182">
        <v>-36</v>
      </c>
      <c r="H37" s="182">
        <v>68</v>
      </c>
      <c r="I37" s="182">
        <v>-200</v>
      </c>
      <c r="J37" s="182">
        <v>139</v>
      </c>
      <c r="K37" s="182">
        <v>-40</v>
      </c>
      <c r="L37" s="182">
        <v>11</v>
      </c>
      <c r="M37" s="182">
        <v>-101</v>
      </c>
      <c r="N37" s="182">
        <v>3</v>
      </c>
      <c r="O37" s="182">
        <v>0</v>
      </c>
      <c r="P37" s="182">
        <v>0</v>
      </c>
      <c r="Q37" s="182">
        <v>-4</v>
      </c>
      <c r="R37" s="49"/>
    </row>
    <row r="38" spans="1:18">
      <c r="A38" s="42">
        <v>2015</v>
      </c>
      <c r="B38" s="182">
        <v>12476</v>
      </c>
      <c r="C38" s="182">
        <v>-1412</v>
      </c>
      <c r="D38" s="182">
        <v>256</v>
      </c>
      <c r="E38" s="182">
        <v>-2752</v>
      </c>
      <c r="F38" s="182">
        <v>92</v>
      </c>
      <c r="G38" s="182">
        <v>-35</v>
      </c>
      <c r="H38" s="182">
        <v>72</v>
      </c>
      <c r="I38" s="182">
        <v>-241</v>
      </c>
      <c r="J38" s="182">
        <v>124</v>
      </c>
      <c r="K38" s="182">
        <v>-30</v>
      </c>
      <c r="L38" s="182">
        <v>7</v>
      </c>
      <c r="M38" s="182">
        <v>-72</v>
      </c>
      <c r="N38" s="182">
        <v>10</v>
      </c>
      <c r="O38" s="182">
        <v>-1</v>
      </c>
      <c r="P38" s="182">
        <v>0</v>
      </c>
      <c r="Q38" s="182">
        <v>-1</v>
      </c>
      <c r="R38" s="49"/>
    </row>
    <row r="39" spans="1:18">
      <c r="A39" s="42">
        <v>2016</v>
      </c>
      <c r="B39" s="182">
        <v>7198</v>
      </c>
      <c r="C39" s="182">
        <v>-857</v>
      </c>
      <c r="D39" s="182">
        <v>275</v>
      </c>
      <c r="E39" s="182">
        <v>-2714</v>
      </c>
      <c r="F39" s="182">
        <v>95</v>
      </c>
      <c r="G39" s="182">
        <v>-40</v>
      </c>
      <c r="H39" s="182">
        <v>80</v>
      </c>
      <c r="I39" s="182">
        <v>-243</v>
      </c>
      <c r="J39" s="182">
        <v>126</v>
      </c>
      <c r="K39" s="182">
        <v>-23</v>
      </c>
      <c r="L39" s="182">
        <v>9</v>
      </c>
      <c r="M39" s="182">
        <v>-66</v>
      </c>
      <c r="N39" s="182">
        <v>10</v>
      </c>
      <c r="O39" s="182">
        <v>0</v>
      </c>
      <c r="P39" s="182">
        <v>1</v>
      </c>
      <c r="Q39" s="182">
        <v>-3</v>
      </c>
      <c r="R39" s="49"/>
    </row>
    <row r="40" spans="1:18">
      <c r="A40" s="42">
        <v>2017</v>
      </c>
      <c r="B40" s="182">
        <v>7836</v>
      </c>
      <c r="C40" s="182">
        <v>-724</v>
      </c>
      <c r="D40" s="182">
        <v>280</v>
      </c>
      <c r="E40" s="182">
        <v>-2604</v>
      </c>
      <c r="F40" s="182">
        <v>85</v>
      </c>
      <c r="G40" s="182">
        <v>-24</v>
      </c>
      <c r="H40" s="182">
        <v>76</v>
      </c>
      <c r="I40" s="182">
        <v>-296</v>
      </c>
      <c r="J40" s="182">
        <v>155</v>
      </c>
      <c r="K40" s="182">
        <v>-17</v>
      </c>
      <c r="L40" s="182">
        <v>9</v>
      </c>
      <c r="M40" s="182">
        <v>-74</v>
      </c>
      <c r="N40" s="182">
        <v>11</v>
      </c>
      <c r="O40" s="182">
        <v>0</v>
      </c>
      <c r="P40" s="182">
        <v>0</v>
      </c>
      <c r="Q40" s="182">
        <v>-2</v>
      </c>
      <c r="R40" s="49"/>
    </row>
    <row r="41" spans="1:18">
      <c r="A41" s="42">
        <v>2018</v>
      </c>
      <c r="B41" s="182">
        <v>9454</v>
      </c>
      <c r="C41" s="182">
        <v>-408</v>
      </c>
      <c r="D41" s="182">
        <v>270</v>
      </c>
      <c r="E41" s="182">
        <v>-2515</v>
      </c>
      <c r="F41" s="182">
        <v>81</v>
      </c>
      <c r="G41" s="182">
        <v>-20</v>
      </c>
      <c r="H41" s="182">
        <v>93</v>
      </c>
      <c r="I41" s="182">
        <v>-301</v>
      </c>
      <c r="J41" s="182">
        <v>150</v>
      </c>
      <c r="K41" s="182">
        <v>-12</v>
      </c>
      <c r="L41" s="182">
        <v>8</v>
      </c>
      <c r="M41" s="182">
        <v>-62</v>
      </c>
      <c r="N41" s="182">
        <v>11</v>
      </c>
      <c r="O41" s="182">
        <v>0</v>
      </c>
      <c r="P41" s="182">
        <v>0</v>
      </c>
      <c r="Q41" s="182">
        <v>-1</v>
      </c>
      <c r="R41" s="49"/>
    </row>
    <row r="42" spans="1:18">
      <c r="A42" s="42">
        <v>2019</v>
      </c>
      <c r="B42" s="182">
        <v>6958</v>
      </c>
      <c r="C42" s="182">
        <v>-158</v>
      </c>
      <c r="D42" s="182">
        <v>267</v>
      </c>
      <c r="E42" s="182">
        <v>-2190</v>
      </c>
      <c r="F42" s="182">
        <v>87</v>
      </c>
      <c r="G42" s="182">
        <v>-11</v>
      </c>
      <c r="H42" s="182">
        <v>104</v>
      </c>
      <c r="I42" s="182">
        <v>-299</v>
      </c>
      <c r="J42" s="182">
        <v>78</v>
      </c>
      <c r="K42" s="182">
        <v>-2</v>
      </c>
      <c r="L42" s="182">
        <v>6</v>
      </c>
      <c r="M42" s="182">
        <v>-56</v>
      </c>
      <c r="N42" s="182">
        <v>2</v>
      </c>
      <c r="O42" s="182">
        <v>0</v>
      </c>
      <c r="P42" s="182">
        <v>0</v>
      </c>
      <c r="Q42" s="182">
        <v>-1</v>
      </c>
      <c r="R42" s="49"/>
    </row>
    <row r="43" spans="1:18">
      <c r="A43" s="42">
        <v>2020</v>
      </c>
      <c r="B43" s="182">
        <v>2303</v>
      </c>
      <c r="C43" s="182">
        <v>-89</v>
      </c>
      <c r="D43" s="182">
        <v>213</v>
      </c>
      <c r="E43" s="182">
        <v>-1604</v>
      </c>
      <c r="F43" s="182">
        <v>53</v>
      </c>
      <c r="G43" s="182">
        <v>-5</v>
      </c>
      <c r="H43" s="182">
        <v>103</v>
      </c>
      <c r="I43" s="182">
        <v>-285</v>
      </c>
      <c r="J43" s="182">
        <v>24</v>
      </c>
      <c r="K43" s="182">
        <v>-2</v>
      </c>
      <c r="L43" s="182">
        <v>8</v>
      </c>
      <c r="M43" s="182">
        <v>-43</v>
      </c>
      <c r="N43" s="182">
        <v>0</v>
      </c>
      <c r="O43" s="182">
        <v>0</v>
      </c>
      <c r="P43" s="182">
        <v>0</v>
      </c>
      <c r="Q43" s="182">
        <v>-2</v>
      </c>
      <c r="R43" s="49"/>
    </row>
    <row r="44" spans="1:18">
      <c r="A44" s="42">
        <v>2021</v>
      </c>
      <c r="B44" s="182">
        <v>1662</v>
      </c>
      <c r="C44" s="182">
        <v>-59</v>
      </c>
      <c r="D44" s="182">
        <v>274</v>
      </c>
      <c r="E44" s="182">
        <v>-2179</v>
      </c>
      <c r="F44" s="182">
        <v>71</v>
      </c>
      <c r="G44" s="182">
        <v>-6</v>
      </c>
      <c r="H44" s="182">
        <v>91</v>
      </c>
      <c r="I44" s="182">
        <v>-397</v>
      </c>
      <c r="J44" s="182">
        <v>28</v>
      </c>
      <c r="K44" s="182">
        <v>-3</v>
      </c>
      <c r="L44" s="182">
        <v>7</v>
      </c>
      <c r="M44" s="182">
        <v>-54</v>
      </c>
      <c r="N44" s="182">
        <v>0</v>
      </c>
      <c r="O44" s="182">
        <v>0</v>
      </c>
      <c r="P44" s="182">
        <v>0</v>
      </c>
      <c r="Q44" s="182">
        <v>0</v>
      </c>
    </row>
    <row r="45" spans="1:18">
      <c r="A45" s="42">
        <v>2022</v>
      </c>
      <c r="B45" s="182">
        <v>875</v>
      </c>
      <c r="C45" s="182">
        <v>-21</v>
      </c>
      <c r="D45" s="182">
        <v>238</v>
      </c>
      <c r="E45" s="182">
        <v>-1934</v>
      </c>
      <c r="F45" s="182">
        <v>40</v>
      </c>
      <c r="G45" s="182">
        <v>-2</v>
      </c>
      <c r="H45" s="182">
        <v>83</v>
      </c>
      <c r="I45" s="182">
        <v>-424</v>
      </c>
      <c r="J45" s="182">
        <v>30</v>
      </c>
      <c r="K45" s="182">
        <v>-3</v>
      </c>
      <c r="L45" s="182">
        <v>11</v>
      </c>
      <c r="M45" s="182">
        <v>-59</v>
      </c>
      <c r="N45" s="182">
        <v>0</v>
      </c>
      <c r="O45" s="182">
        <v>0</v>
      </c>
      <c r="P45" s="182">
        <v>0</v>
      </c>
      <c r="Q45" s="182">
        <v>-1</v>
      </c>
    </row>
    <row r="46" spans="1:18">
      <c r="A46" s="42">
        <v>2023</v>
      </c>
      <c r="B46" s="182">
        <v>929</v>
      </c>
      <c r="C46" s="182">
        <v>-10</v>
      </c>
      <c r="D46" s="182">
        <v>118</v>
      </c>
      <c r="E46" s="182">
        <v>-1801</v>
      </c>
      <c r="F46" s="182">
        <v>15</v>
      </c>
      <c r="G46" s="182">
        <v>0</v>
      </c>
      <c r="H46" s="182">
        <v>32</v>
      </c>
      <c r="I46" s="182">
        <v>-470</v>
      </c>
      <c r="J46" s="182">
        <v>47</v>
      </c>
      <c r="K46" s="182">
        <v>0</v>
      </c>
      <c r="L46" s="182">
        <v>3</v>
      </c>
      <c r="M46" s="182">
        <v>-76</v>
      </c>
      <c r="N46" s="182">
        <v>0</v>
      </c>
      <c r="O46" s="182">
        <v>0</v>
      </c>
      <c r="P46" s="182">
        <v>0</v>
      </c>
      <c r="Q46" s="182">
        <v>-2</v>
      </c>
    </row>
    <row r="47" spans="1:18">
      <c r="A47" s="42">
        <v>2024</v>
      </c>
      <c r="B47" s="182">
        <v>353</v>
      </c>
      <c r="C47" s="182">
        <v>0</v>
      </c>
      <c r="D47" s="182">
        <v>121028</v>
      </c>
      <c r="E47" s="182">
        <v>0</v>
      </c>
      <c r="F47" s="182">
        <v>21</v>
      </c>
      <c r="G47" s="182">
        <v>0</v>
      </c>
      <c r="H47" s="182">
        <v>8290</v>
      </c>
      <c r="I47" s="182">
        <v>0</v>
      </c>
      <c r="J47" s="182">
        <v>17</v>
      </c>
      <c r="K47" s="182">
        <v>0</v>
      </c>
      <c r="L47" s="182">
        <v>6970</v>
      </c>
      <c r="M47" s="182">
        <v>0</v>
      </c>
      <c r="N47" s="182">
        <v>4</v>
      </c>
      <c r="O47" s="182">
        <v>0</v>
      </c>
      <c r="P47" s="182">
        <v>729</v>
      </c>
      <c r="Q47" s="182">
        <v>0</v>
      </c>
    </row>
  </sheetData>
  <mergeCells count="1">
    <mergeCell ref="N1:O1"/>
  </mergeCells>
  <phoneticPr fontId="6" type="noConversion"/>
  <hyperlinks>
    <hyperlink ref="N1:O1" location="Contents!A1" display="Back to Contents" xr:uid="{00000000-0004-0000-1300-000000000000}"/>
  </hyperlink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W27"/>
  <sheetViews>
    <sheetView zoomScale="90" zoomScaleNormal="90" workbookViewId="0"/>
  </sheetViews>
  <sheetFormatPr baseColWidth="10" defaultColWidth="8.83203125" defaultRowHeight="13"/>
  <cols>
    <col min="1" max="1" width="8.83203125" style="104" customWidth="1"/>
    <col min="2" max="9" width="10.33203125" customWidth="1"/>
    <col min="10" max="10" width="5.6640625" customWidth="1"/>
    <col min="11" max="18" width="11.33203125" customWidth="1"/>
    <col min="19" max="19" width="5.6640625" customWidth="1"/>
    <col min="20" max="20" width="11.83203125" bestFit="1" customWidth="1"/>
    <col min="22" max="22" width="20.6640625" bestFit="1" customWidth="1"/>
  </cols>
  <sheetData>
    <row r="1" spans="1:23" ht="27" customHeight="1">
      <c r="B1" s="103" t="s">
        <v>75</v>
      </c>
      <c r="C1" s="18"/>
      <c r="D1" s="18"/>
      <c r="E1" s="18"/>
      <c r="F1" s="18"/>
      <c r="G1" s="18"/>
      <c r="H1" s="18"/>
      <c r="I1" s="17"/>
      <c r="K1" s="17" t="s">
        <v>76</v>
      </c>
      <c r="L1" s="13"/>
      <c r="M1" s="13"/>
      <c r="N1" s="13"/>
      <c r="O1" s="13"/>
      <c r="P1" s="13"/>
      <c r="Q1" s="13"/>
      <c r="R1" s="13"/>
      <c r="T1" s="208" t="s">
        <v>77</v>
      </c>
      <c r="U1" s="208"/>
    </row>
    <row r="2" spans="1:23" ht="24">
      <c r="A2" s="74" t="s">
        <v>78</v>
      </c>
      <c r="B2" s="58" t="s">
        <v>79</v>
      </c>
      <c r="C2" s="58" t="s">
        <v>80</v>
      </c>
      <c r="D2" s="58" t="s">
        <v>81</v>
      </c>
      <c r="E2" s="58" t="s">
        <v>82</v>
      </c>
      <c r="F2" s="58" t="s">
        <v>83</v>
      </c>
      <c r="G2" s="58" t="s">
        <v>84</v>
      </c>
      <c r="H2" s="58" t="s">
        <v>85</v>
      </c>
      <c r="I2" s="58" t="s">
        <v>86</v>
      </c>
      <c r="J2" s="42"/>
      <c r="K2" s="58" t="str">
        <f>B2</f>
        <v>Light passenger</v>
      </c>
      <c r="L2" s="58" t="str">
        <f t="shared" ref="L2:R2" si="0">C2</f>
        <v>Light commercial</v>
      </c>
      <c r="M2" s="58" t="str">
        <f t="shared" si="0"/>
        <v>MCycle</v>
      </c>
      <c r="N2" s="58" t="str">
        <f t="shared" si="0"/>
        <v>Trucks</v>
      </c>
      <c r="O2" s="58" t="str">
        <f t="shared" si="0"/>
        <v>Bus</v>
      </c>
      <c r="P2" s="58" t="str">
        <f t="shared" si="0"/>
        <v>Other</v>
      </c>
      <c r="Q2" s="58" t="str">
        <f t="shared" si="0"/>
        <v>Total</v>
      </c>
      <c r="R2" s="58" t="str">
        <f t="shared" si="0"/>
        <v>Total light</v>
      </c>
    </row>
    <row r="3" spans="1:23">
      <c r="A3" s="77">
        <v>2000</v>
      </c>
      <c r="B3" s="182">
        <v>2147524</v>
      </c>
      <c r="C3" s="182">
        <v>347375</v>
      </c>
      <c r="D3" s="182">
        <v>78810</v>
      </c>
      <c r="E3" s="182">
        <v>95633</v>
      </c>
      <c r="F3" s="182">
        <v>4391</v>
      </c>
      <c r="G3" s="182">
        <v>12285</v>
      </c>
      <c r="H3" s="45">
        <f t="shared" ref="H3:H22" si="1">SUM(B3:G3)</f>
        <v>2686018</v>
      </c>
      <c r="I3" s="45">
        <f t="shared" ref="I3:I22" si="2">B3+C3</f>
        <v>2494899</v>
      </c>
      <c r="J3" s="42"/>
      <c r="K3" s="60" t="s">
        <v>87</v>
      </c>
      <c r="L3" s="60" t="s">
        <v>87</v>
      </c>
      <c r="M3" s="60" t="s">
        <v>87</v>
      </c>
      <c r="N3" s="60" t="s">
        <v>87</v>
      </c>
      <c r="O3" s="60" t="s">
        <v>87</v>
      </c>
      <c r="P3" s="60" t="s">
        <v>87</v>
      </c>
      <c r="Q3" s="60" t="s">
        <v>87</v>
      </c>
      <c r="R3" s="60" t="s">
        <v>87</v>
      </c>
    </row>
    <row r="4" spans="1:23">
      <c r="A4" s="77">
        <v>2001</v>
      </c>
      <c r="B4" s="182">
        <v>2213675</v>
      </c>
      <c r="C4" s="182">
        <v>350021</v>
      </c>
      <c r="D4" s="182">
        <v>79406</v>
      </c>
      <c r="E4" s="182">
        <v>97888</v>
      </c>
      <c r="F4" s="182">
        <v>4676</v>
      </c>
      <c r="G4" s="182">
        <v>12484</v>
      </c>
      <c r="H4" s="45">
        <f t="shared" si="1"/>
        <v>2758150</v>
      </c>
      <c r="I4" s="45">
        <f t="shared" si="2"/>
        <v>2563696</v>
      </c>
      <c r="J4" s="42"/>
      <c r="K4" s="71">
        <f t="shared" ref="K4:K20" si="3">B4/B$3-1</f>
        <v>3.0803381009944397E-2</v>
      </c>
      <c r="L4" s="71">
        <f t="shared" ref="L4:L20" si="4">C4/C$3-1</f>
        <v>7.6171284634760639E-3</v>
      </c>
      <c r="M4" s="71">
        <f t="shared" ref="M4:M20" si="5">D4/D$3-1</f>
        <v>7.562492069534299E-3</v>
      </c>
      <c r="N4" s="71">
        <f t="shared" ref="N4:N20" si="6">E4/E$3-1</f>
        <v>2.3579726663390144E-2</v>
      </c>
      <c r="O4" s="71">
        <f t="shared" ref="O4:O20" si="7">F4/F$3-1</f>
        <v>6.4905488499202857E-2</v>
      </c>
      <c r="P4" s="71">
        <f t="shared" ref="P4:P20" si="8">G4/G$3-1</f>
        <v>1.6198616198616289E-2</v>
      </c>
      <c r="Q4" s="71">
        <f t="shared" ref="Q4:Q20" si="9">H4/H$3-1</f>
        <v>2.6854622716601328E-2</v>
      </c>
      <c r="R4" s="71">
        <f t="shared" ref="R4:R22" si="10">H4/H$3-1</f>
        <v>2.6854622716601328E-2</v>
      </c>
      <c r="T4" s="156"/>
      <c r="U4" s="23"/>
    </row>
    <row r="5" spans="1:23">
      <c r="A5" s="77">
        <v>2002</v>
      </c>
      <c r="B5" s="182">
        <v>2292406</v>
      </c>
      <c r="C5" s="182">
        <v>355671</v>
      </c>
      <c r="D5" s="182">
        <v>80909</v>
      </c>
      <c r="E5" s="182">
        <v>101730</v>
      </c>
      <c r="F5" s="182">
        <v>5057</v>
      </c>
      <c r="G5" s="182">
        <v>13099</v>
      </c>
      <c r="H5" s="45">
        <f t="shared" si="1"/>
        <v>2848872</v>
      </c>
      <c r="I5" s="45">
        <f t="shared" si="2"/>
        <v>2648077</v>
      </c>
      <c r="J5" s="42"/>
      <c r="K5" s="71">
        <f t="shared" si="3"/>
        <v>6.7464670941977722E-2</v>
      </c>
      <c r="L5" s="71">
        <f t="shared" si="4"/>
        <v>2.3881971932349755E-2</v>
      </c>
      <c r="M5" s="71">
        <f t="shared" si="5"/>
        <v>2.663367592945054E-2</v>
      </c>
      <c r="N5" s="71">
        <f t="shared" si="6"/>
        <v>6.37541434442086E-2</v>
      </c>
      <c r="O5" s="71">
        <f t="shared" si="7"/>
        <v>0.15167387838761104</v>
      </c>
      <c r="P5" s="71">
        <f t="shared" si="8"/>
        <v>6.6259666259666172E-2</v>
      </c>
      <c r="Q5" s="71">
        <f t="shared" si="9"/>
        <v>6.0630271278896863E-2</v>
      </c>
      <c r="R5" s="71">
        <f t="shared" si="10"/>
        <v>6.0630271278896863E-2</v>
      </c>
      <c r="T5" s="156"/>
      <c r="U5" s="23"/>
    </row>
    <row r="6" spans="1:23">
      <c r="A6" s="77">
        <v>2003</v>
      </c>
      <c r="B6" s="182">
        <v>2395161</v>
      </c>
      <c r="C6" s="182">
        <v>364397</v>
      </c>
      <c r="D6" s="182">
        <v>83758</v>
      </c>
      <c r="E6" s="182">
        <v>106902</v>
      </c>
      <c r="F6" s="182">
        <v>5419</v>
      </c>
      <c r="G6" s="182">
        <v>13743</v>
      </c>
      <c r="H6" s="45">
        <f t="shared" si="1"/>
        <v>2969380</v>
      </c>
      <c r="I6" s="45">
        <f t="shared" si="2"/>
        <v>2759558</v>
      </c>
      <c r="J6" s="42"/>
      <c r="K6" s="71">
        <f t="shared" si="3"/>
        <v>0.11531279743555833</v>
      </c>
      <c r="L6" s="71">
        <f t="shared" si="4"/>
        <v>4.900179920834824E-2</v>
      </c>
      <c r="M6" s="71">
        <f t="shared" si="5"/>
        <v>6.2783910671234677E-2</v>
      </c>
      <c r="N6" s="71">
        <f t="shared" si="6"/>
        <v>0.11783589346773593</v>
      </c>
      <c r="O6" s="71">
        <f t="shared" si="7"/>
        <v>0.23411523570940562</v>
      </c>
      <c r="P6" s="71">
        <f t="shared" si="8"/>
        <v>0.1186813186813187</v>
      </c>
      <c r="Q6" s="71">
        <f t="shared" si="9"/>
        <v>0.10549519772391691</v>
      </c>
      <c r="R6" s="71">
        <f t="shared" si="10"/>
        <v>0.10549519772391691</v>
      </c>
      <c r="T6" s="156"/>
      <c r="U6" s="23"/>
    </row>
    <row r="7" spans="1:23">
      <c r="A7" s="77">
        <v>2004</v>
      </c>
      <c r="B7" s="182">
        <v>2490937</v>
      </c>
      <c r="C7" s="182">
        <v>376220</v>
      </c>
      <c r="D7" s="182">
        <v>88617</v>
      </c>
      <c r="E7" s="182">
        <v>113784</v>
      </c>
      <c r="F7" s="182">
        <v>5841</v>
      </c>
      <c r="G7" s="182">
        <v>14396</v>
      </c>
      <c r="H7" s="45">
        <f t="shared" si="1"/>
        <v>3089795</v>
      </c>
      <c r="I7" s="45">
        <f t="shared" si="2"/>
        <v>2867157</v>
      </c>
      <c r="J7" s="42"/>
      <c r="K7" s="71">
        <f t="shared" si="3"/>
        <v>0.1599111348697384</v>
      </c>
      <c r="L7" s="71">
        <f t="shared" si="4"/>
        <v>8.3037063691975499E-2</v>
      </c>
      <c r="M7" s="71">
        <f t="shared" si="5"/>
        <v>0.12443852303007241</v>
      </c>
      <c r="N7" s="71">
        <f t="shared" si="6"/>
        <v>0.18979850051760372</v>
      </c>
      <c r="O7" s="71">
        <f t="shared" si="7"/>
        <v>0.33022090639945345</v>
      </c>
      <c r="P7" s="71">
        <f t="shared" si="8"/>
        <v>0.17183557183557174</v>
      </c>
      <c r="Q7" s="71">
        <f t="shared" si="9"/>
        <v>0.15032550042479231</v>
      </c>
      <c r="R7" s="71">
        <f t="shared" si="10"/>
        <v>0.15032550042479231</v>
      </c>
      <c r="T7" s="156"/>
      <c r="U7" s="23"/>
    </row>
    <row r="8" spans="1:23">
      <c r="A8" s="77">
        <v>2005</v>
      </c>
      <c r="B8" s="182">
        <v>2578517</v>
      </c>
      <c r="C8" s="182">
        <v>388731</v>
      </c>
      <c r="D8" s="182">
        <v>97548</v>
      </c>
      <c r="E8" s="182">
        <v>119857</v>
      </c>
      <c r="F8" s="182">
        <v>6166</v>
      </c>
      <c r="G8" s="182">
        <v>15012</v>
      </c>
      <c r="H8" s="45">
        <f t="shared" si="1"/>
        <v>3205831</v>
      </c>
      <c r="I8" s="45">
        <f t="shared" si="2"/>
        <v>2967248</v>
      </c>
      <c r="J8" s="42"/>
      <c r="K8" s="71">
        <f t="shared" si="3"/>
        <v>0.20069298410634762</v>
      </c>
      <c r="L8" s="71">
        <f t="shared" si="4"/>
        <v>0.11905289672544073</v>
      </c>
      <c r="M8" s="71">
        <f t="shared" si="5"/>
        <v>0.23776170536733909</v>
      </c>
      <c r="N8" s="71">
        <f t="shared" si="6"/>
        <v>0.25330168456495139</v>
      </c>
      <c r="O8" s="71">
        <f t="shared" si="7"/>
        <v>0.4042359371441584</v>
      </c>
      <c r="P8" s="71">
        <f t="shared" si="8"/>
        <v>0.22197802197802208</v>
      </c>
      <c r="Q8" s="71">
        <f t="shared" si="9"/>
        <v>0.19352550876427488</v>
      </c>
      <c r="R8" s="71">
        <f t="shared" si="10"/>
        <v>0.19352550876427488</v>
      </c>
      <c r="T8" s="156"/>
      <c r="U8" s="23"/>
    </row>
    <row r="9" spans="1:23">
      <c r="A9" s="77">
        <v>2006</v>
      </c>
      <c r="B9" s="182">
        <v>2631656</v>
      </c>
      <c r="C9" s="182">
        <v>398248</v>
      </c>
      <c r="D9" s="182">
        <v>108211</v>
      </c>
      <c r="E9" s="182">
        <v>124389</v>
      </c>
      <c r="F9" s="182">
        <v>6405</v>
      </c>
      <c r="G9" s="182">
        <v>15317</v>
      </c>
      <c r="H9" s="45">
        <f t="shared" si="1"/>
        <v>3284226</v>
      </c>
      <c r="I9" s="45">
        <f t="shared" si="2"/>
        <v>3029904</v>
      </c>
      <c r="J9" s="42"/>
      <c r="K9" s="71">
        <f t="shared" si="3"/>
        <v>0.22543729429799164</v>
      </c>
      <c r="L9" s="71">
        <f t="shared" si="4"/>
        <v>0.14644980208708169</v>
      </c>
      <c r="M9" s="71">
        <f t="shared" si="5"/>
        <v>0.37306179418855479</v>
      </c>
      <c r="N9" s="71">
        <f t="shared" si="6"/>
        <v>0.30069118400552108</v>
      </c>
      <c r="O9" s="71">
        <f t="shared" si="7"/>
        <v>0.45866545206103404</v>
      </c>
      <c r="P9" s="71">
        <f t="shared" si="8"/>
        <v>0.24680504680504689</v>
      </c>
      <c r="Q9" s="71">
        <f t="shared" si="9"/>
        <v>0.22271183588494203</v>
      </c>
      <c r="R9" s="71">
        <f t="shared" si="10"/>
        <v>0.22271183588494203</v>
      </c>
      <c r="T9" s="156"/>
      <c r="U9" s="23"/>
      <c r="W9" s="8"/>
    </row>
    <row r="10" spans="1:23">
      <c r="A10" s="77">
        <v>2007</v>
      </c>
      <c r="B10" s="182">
        <v>2679368</v>
      </c>
      <c r="C10" s="182">
        <v>409589</v>
      </c>
      <c r="D10" s="182">
        <v>119944</v>
      </c>
      <c r="E10" s="182">
        <v>128866</v>
      </c>
      <c r="F10" s="182">
        <v>6829</v>
      </c>
      <c r="G10" s="182">
        <v>15545</v>
      </c>
      <c r="H10" s="45">
        <f t="shared" si="1"/>
        <v>3360141</v>
      </c>
      <c r="I10" s="45">
        <f t="shared" si="2"/>
        <v>3088957</v>
      </c>
      <c r="J10" s="42"/>
      <c r="K10" s="71">
        <f t="shared" si="3"/>
        <v>0.24765450816847689</v>
      </c>
      <c r="L10" s="71">
        <f t="shared" si="4"/>
        <v>0.17909751709247934</v>
      </c>
      <c r="M10" s="71">
        <f t="shared" si="5"/>
        <v>0.5219388402486993</v>
      </c>
      <c r="N10" s="71">
        <f t="shared" si="6"/>
        <v>0.34750556816161793</v>
      </c>
      <c r="O10" s="71">
        <f t="shared" si="7"/>
        <v>0.55522659986335676</v>
      </c>
      <c r="P10" s="71">
        <f t="shared" si="8"/>
        <v>0.26536426536426538</v>
      </c>
      <c r="Q10" s="71">
        <f t="shared" si="9"/>
        <v>0.25097486316175099</v>
      </c>
      <c r="R10" s="71">
        <f t="shared" si="10"/>
        <v>0.25097486316175099</v>
      </c>
      <c r="T10" s="156"/>
      <c r="U10" s="23"/>
    </row>
    <row r="11" spans="1:23">
      <c r="A11" s="77">
        <v>2008</v>
      </c>
      <c r="B11" s="182">
        <v>2692925</v>
      </c>
      <c r="C11" s="182">
        <v>416056</v>
      </c>
      <c r="D11" s="182">
        <v>133860</v>
      </c>
      <c r="E11" s="182">
        <v>131321</v>
      </c>
      <c r="F11" s="182">
        <v>7267</v>
      </c>
      <c r="G11" s="182">
        <v>15865</v>
      </c>
      <c r="H11" s="45">
        <f t="shared" si="1"/>
        <v>3397294</v>
      </c>
      <c r="I11" s="45">
        <f t="shared" si="2"/>
        <v>3108981</v>
      </c>
      <c r="J11" s="42"/>
      <c r="K11" s="71">
        <f t="shared" si="3"/>
        <v>0.2539673596197296</v>
      </c>
      <c r="L11" s="71">
        <f t="shared" si="4"/>
        <v>0.19771428571428573</v>
      </c>
      <c r="M11" s="71">
        <f t="shared" si="5"/>
        <v>0.69851541682527607</v>
      </c>
      <c r="N11" s="71">
        <f t="shared" si="6"/>
        <v>0.37317662313218247</v>
      </c>
      <c r="O11" s="71">
        <f t="shared" si="7"/>
        <v>0.65497608745160552</v>
      </c>
      <c r="P11" s="71">
        <f t="shared" si="8"/>
        <v>0.29141229141229141</v>
      </c>
      <c r="Q11" s="71">
        <f t="shared" si="9"/>
        <v>0.26480686279838772</v>
      </c>
      <c r="R11" s="71">
        <f t="shared" si="10"/>
        <v>0.26480686279838772</v>
      </c>
      <c r="T11" s="156"/>
      <c r="U11" s="23"/>
    </row>
    <row r="12" spans="1:23">
      <c r="A12" s="77">
        <v>2009</v>
      </c>
      <c r="B12" s="182">
        <v>2684810</v>
      </c>
      <c r="C12" s="182">
        <v>415456</v>
      </c>
      <c r="D12" s="182">
        <v>138738</v>
      </c>
      <c r="E12" s="182">
        <v>130469</v>
      </c>
      <c r="F12" s="182">
        <v>7631</v>
      </c>
      <c r="G12" s="182">
        <v>15812</v>
      </c>
      <c r="H12" s="45">
        <f t="shared" si="1"/>
        <v>3392916</v>
      </c>
      <c r="I12" s="45">
        <f t="shared" si="2"/>
        <v>3100266</v>
      </c>
      <c r="J12" s="42"/>
      <c r="K12" s="71">
        <f t="shared" si="3"/>
        <v>0.25018858927769849</v>
      </c>
      <c r="L12" s="71">
        <f t="shared" si="4"/>
        <v>0.195987045699892</v>
      </c>
      <c r="M12" s="71">
        <f t="shared" si="5"/>
        <v>0.76041111534069272</v>
      </c>
      <c r="N12" s="71">
        <f t="shared" si="6"/>
        <v>0.36426756454361997</v>
      </c>
      <c r="O12" s="71">
        <f t="shared" si="7"/>
        <v>0.73787292188567521</v>
      </c>
      <c r="P12" s="71">
        <f t="shared" si="8"/>
        <v>0.28709808709808704</v>
      </c>
      <c r="Q12" s="71">
        <f t="shared" si="9"/>
        <v>0.26317694073531905</v>
      </c>
      <c r="R12" s="71">
        <f t="shared" si="10"/>
        <v>0.26317694073531905</v>
      </c>
      <c r="T12" s="156"/>
      <c r="U12" s="23"/>
    </row>
    <row r="13" spans="1:23">
      <c r="A13" s="77">
        <v>2010</v>
      </c>
      <c r="B13" s="182">
        <v>2705344</v>
      </c>
      <c r="C13" s="182">
        <v>417527</v>
      </c>
      <c r="D13" s="182">
        <v>140632</v>
      </c>
      <c r="E13" s="182">
        <v>129105</v>
      </c>
      <c r="F13" s="182">
        <v>7767</v>
      </c>
      <c r="G13" s="182">
        <v>15547</v>
      </c>
      <c r="H13" s="45">
        <f t="shared" si="1"/>
        <v>3415922</v>
      </c>
      <c r="I13" s="45">
        <f t="shared" si="2"/>
        <v>3122871</v>
      </c>
      <c r="J13" s="42"/>
      <c r="K13" s="71">
        <f t="shared" si="3"/>
        <v>0.25975029848327646</v>
      </c>
      <c r="L13" s="71">
        <f t="shared" si="4"/>
        <v>0.20194890248290753</v>
      </c>
      <c r="M13" s="71">
        <f t="shared" si="5"/>
        <v>0.78444359852810552</v>
      </c>
      <c r="N13" s="71">
        <f t="shared" si="6"/>
        <v>0.35000470548869123</v>
      </c>
      <c r="O13" s="71">
        <f t="shared" si="7"/>
        <v>0.76884536552038263</v>
      </c>
      <c r="P13" s="71">
        <f t="shared" si="8"/>
        <v>0.26552706552706562</v>
      </c>
      <c r="Q13" s="71">
        <f t="shared" si="9"/>
        <v>0.27174203598039925</v>
      </c>
      <c r="R13" s="71">
        <f t="shared" si="10"/>
        <v>0.27174203598039925</v>
      </c>
      <c r="T13" s="156"/>
      <c r="U13" s="23"/>
    </row>
    <row r="14" spans="1:23">
      <c r="A14" s="77">
        <v>2011</v>
      </c>
      <c r="B14" s="182">
        <v>2698210</v>
      </c>
      <c r="C14" s="182">
        <v>419741</v>
      </c>
      <c r="D14" s="182">
        <v>141398</v>
      </c>
      <c r="E14" s="182">
        <v>127894</v>
      </c>
      <c r="F14" s="182">
        <v>7872</v>
      </c>
      <c r="G14" s="182">
        <v>15776</v>
      </c>
      <c r="H14" s="45">
        <f t="shared" si="1"/>
        <v>3410891</v>
      </c>
      <c r="I14" s="45">
        <f t="shared" si="2"/>
        <v>3117951</v>
      </c>
      <c r="J14" s="42"/>
      <c r="K14" s="71">
        <f t="shared" si="3"/>
        <v>0.25642833328055947</v>
      </c>
      <c r="L14" s="71">
        <f t="shared" si="4"/>
        <v>0.20832241813602015</v>
      </c>
      <c r="M14" s="71">
        <f t="shared" si="5"/>
        <v>0.79416317726176877</v>
      </c>
      <c r="N14" s="71">
        <f t="shared" si="6"/>
        <v>0.33734171258875079</v>
      </c>
      <c r="O14" s="71">
        <f t="shared" si="7"/>
        <v>0.79275791391482575</v>
      </c>
      <c r="P14" s="71">
        <f t="shared" si="8"/>
        <v>0.28416768416768412</v>
      </c>
      <c r="Q14" s="71">
        <f t="shared" si="9"/>
        <v>0.2698690031116695</v>
      </c>
      <c r="R14" s="71">
        <f t="shared" si="10"/>
        <v>0.2698690031116695</v>
      </c>
      <c r="T14" s="156"/>
      <c r="U14" s="23"/>
    </row>
    <row r="15" spans="1:23">
      <c r="A15" s="77">
        <v>2012</v>
      </c>
      <c r="B15" s="182">
        <v>2736327</v>
      </c>
      <c r="C15" s="182">
        <v>429752</v>
      </c>
      <c r="D15" s="182">
        <v>144244</v>
      </c>
      <c r="E15" s="182">
        <v>127903</v>
      </c>
      <c r="F15" s="182">
        <v>7996</v>
      </c>
      <c r="G15" s="182">
        <v>16108</v>
      </c>
      <c r="H15" s="45">
        <f t="shared" si="1"/>
        <v>3462330</v>
      </c>
      <c r="I15" s="45">
        <f t="shared" si="2"/>
        <v>3166079</v>
      </c>
      <c r="J15" s="42"/>
      <c r="K15" s="71">
        <f t="shared" si="3"/>
        <v>0.27417761105347371</v>
      </c>
      <c r="L15" s="71">
        <f t="shared" si="4"/>
        <v>0.23714141777617859</v>
      </c>
      <c r="M15" s="71">
        <f t="shared" si="5"/>
        <v>0.83027534576830342</v>
      </c>
      <c r="N15" s="71">
        <f t="shared" si="6"/>
        <v>0.33743582236257352</v>
      </c>
      <c r="O15" s="71">
        <f t="shared" si="7"/>
        <v>0.82099749487588247</v>
      </c>
      <c r="P15" s="71">
        <f t="shared" si="8"/>
        <v>0.31119251119251112</v>
      </c>
      <c r="Q15" s="71">
        <f t="shared" si="9"/>
        <v>0.28901965660691764</v>
      </c>
      <c r="R15" s="71">
        <f t="shared" si="10"/>
        <v>0.28901965660691764</v>
      </c>
      <c r="T15" s="156"/>
      <c r="U15" s="23"/>
      <c r="V15" s="37"/>
      <c r="W15" s="8"/>
    </row>
    <row r="16" spans="1:23">
      <c r="A16" s="77">
        <v>2013</v>
      </c>
      <c r="B16" s="182">
        <v>2794420</v>
      </c>
      <c r="C16" s="182">
        <v>449304</v>
      </c>
      <c r="D16" s="182">
        <v>148404</v>
      </c>
      <c r="E16" s="182">
        <v>129868</v>
      </c>
      <c r="F16" s="182">
        <v>8247</v>
      </c>
      <c r="G16" s="182">
        <v>17639</v>
      </c>
      <c r="H16" s="45">
        <f t="shared" si="1"/>
        <v>3547882</v>
      </c>
      <c r="I16" s="45">
        <f t="shared" si="2"/>
        <v>3243724</v>
      </c>
      <c r="J16" s="42"/>
      <c r="K16" s="71">
        <f t="shared" si="3"/>
        <v>0.30122876391602604</v>
      </c>
      <c r="L16" s="71">
        <f t="shared" si="4"/>
        <v>0.29342641237855349</v>
      </c>
      <c r="M16" s="71">
        <f t="shared" si="5"/>
        <v>0.88306052531404644</v>
      </c>
      <c r="N16" s="71">
        <f t="shared" si="6"/>
        <v>0.35798312298056101</v>
      </c>
      <c r="O16" s="71">
        <f t="shared" si="7"/>
        <v>0.87815987246640859</v>
      </c>
      <c r="P16" s="71">
        <f t="shared" si="8"/>
        <v>0.4358160358160359</v>
      </c>
      <c r="Q16" s="71">
        <f t="shared" si="9"/>
        <v>0.32087052283342854</v>
      </c>
      <c r="R16" s="71">
        <f t="shared" si="10"/>
        <v>0.32087052283342854</v>
      </c>
      <c r="T16" s="156"/>
      <c r="U16" s="23"/>
    </row>
    <row r="17" spans="1:23">
      <c r="A17" s="77">
        <v>2014</v>
      </c>
      <c r="B17" s="182">
        <v>2883688</v>
      </c>
      <c r="C17" s="182">
        <v>475648</v>
      </c>
      <c r="D17" s="182">
        <v>153728</v>
      </c>
      <c r="E17" s="182">
        <v>133408</v>
      </c>
      <c r="F17" s="182">
        <v>8462</v>
      </c>
      <c r="G17" s="182">
        <v>22118</v>
      </c>
      <c r="H17" s="45">
        <f t="shared" si="1"/>
        <v>3677052</v>
      </c>
      <c r="I17" s="45">
        <f t="shared" si="2"/>
        <v>3359336</v>
      </c>
      <c r="J17" s="42"/>
      <c r="K17" s="71">
        <f t="shared" si="3"/>
        <v>0.34279663463598076</v>
      </c>
      <c r="L17" s="71">
        <f t="shared" si="4"/>
        <v>0.36926376394386473</v>
      </c>
      <c r="M17" s="71">
        <f t="shared" si="5"/>
        <v>0.95061540413653089</v>
      </c>
      <c r="N17" s="71">
        <f t="shared" si="6"/>
        <v>0.39499963401754634</v>
      </c>
      <c r="O17" s="71">
        <f t="shared" si="7"/>
        <v>0.92712366203598262</v>
      </c>
      <c r="P17" s="71">
        <f t="shared" si="8"/>
        <v>0.8004070004070003</v>
      </c>
      <c r="Q17" s="71">
        <f t="shared" si="9"/>
        <v>0.36896029736211755</v>
      </c>
      <c r="R17" s="71">
        <f t="shared" si="10"/>
        <v>0.36896029736211755</v>
      </c>
      <c r="T17" s="156"/>
      <c r="U17" s="23"/>
    </row>
    <row r="18" spans="1:23">
      <c r="A18" s="77">
        <v>2015</v>
      </c>
      <c r="B18" s="182">
        <v>2978521</v>
      </c>
      <c r="C18" s="182">
        <v>504144</v>
      </c>
      <c r="D18" s="182">
        <v>159746</v>
      </c>
      <c r="E18" s="182">
        <v>136919</v>
      </c>
      <c r="F18" s="182">
        <v>8688</v>
      </c>
      <c r="G18" s="182">
        <v>24792</v>
      </c>
      <c r="H18" s="45">
        <f t="shared" si="1"/>
        <v>3812810</v>
      </c>
      <c r="I18" s="45">
        <f t="shared" si="2"/>
        <v>3482665</v>
      </c>
      <c r="J18" s="42"/>
      <c r="K18" s="71">
        <f t="shared" si="3"/>
        <v>0.38695586172727281</v>
      </c>
      <c r="L18" s="71">
        <f t="shared" si="4"/>
        <v>0.45129614969413456</v>
      </c>
      <c r="M18" s="71">
        <f t="shared" si="5"/>
        <v>1.0269762720466944</v>
      </c>
      <c r="N18" s="71">
        <f t="shared" si="6"/>
        <v>0.43171290244999105</v>
      </c>
      <c r="O18" s="71">
        <f t="shared" si="7"/>
        <v>0.97859257572307001</v>
      </c>
      <c r="P18" s="71">
        <f t="shared" si="8"/>
        <v>1.018070818070818</v>
      </c>
      <c r="Q18" s="71">
        <f t="shared" si="9"/>
        <v>0.41950277325021657</v>
      </c>
      <c r="R18" s="71">
        <f t="shared" si="10"/>
        <v>0.41950277325021657</v>
      </c>
      <c r="T18" s="156"/>
      <c r="U18" s="23"/>
    </row>
    <row r="19" spans="1:23">
      <c r="A19" s="77">
        <v>2016</v>
      </c>
      <c r="B19" s="182">
        <v>3090150</v>
      </c>
      <c r="C19" s="182">
        <v>540635</v>
      </c>
      <c r="D19" s="182">
        <v>165348</v>
      </c>
      <c r="E19" s="182">
        <v>140259</v>
      </c>
      <c r="F19" s="182">
        <v>9298</v>
      </c>
      <c r="G19" s="182">
        <v>27249</v>
      </c>
      <c r="H19" s="45">
        <f t="shared" si="1"/>
        <v>3972939</v>
      </c>
      <c r="I19" s="45">
        <f t="shared" si="2"/>
        <v>3630785</v>
      </c>
      <c r="J19" s="42"/>
      <c r="K19" s="71">
        <f t="shared" si="3"/>
        <v>0.43893618883886742</v>
      </c>
      <c r="L19" s="71">
        <f t="shared" si="4"/>
        <v>0.55634400863620015</v>
      </c>
      <c r="M19" s="71">
        <f t="shared" si="5"/>
        <v>1.0980586220022839</v>
      </c>
      <c r="N19" s="71">
        <f t="shared" si="6"/>
        <v>0.46663808517980199</v>
      </c>
      <c r="O19" s="71">
        <f t="shared" si="7"/>
        <v>1.117513094966978</v>
      </c>
      <c r="P19" s="71">
        <f t="shared" si="8"/>
        <v>1.2180708180708182</v>
      </c>
      <c r="Q19" s="71">
        <f t="shared" si="9"/>
        <v>0.47911853159584195</v>
      </c>
      <c r="R19" s="71">
        <f t="shared" si="10"/>
        <v>0.47911853159584195</v>
      </c>
      <c r="T19" s="156"/>
      <c r="U19" s="23"/>
    </row>
    <row r="20" spans="1:23">
      <c r="A20" s="77">
        <v>2017</v>
      </c>
      <c r="B20" s="182">
        <v>3200280</v>
      </c>
      <c r="C20" s="182">
        <v>582554</v>
      </c>
      <c r="D20" s="182">
        <v>171479</v>
      </c>
      <c r="E20" s="182">
        <v>144915</v>
      </c>
      <c r="F20" s="182">
        <v>9813</v>
      </c>
      <c r="G20" s="182">
        <v>29114</v>
      </c>
      <c r="H20" s="45">
        <f t="shared" si="1"/>
        <v>4138155</v>
      </c>
      <c r="I20" s="45">
        <f t="shared" si="2"/>
        <v>3782834</v>
      </c>
      <c r="J20" s="42"/>
      <c r="K20" s="71">
        <f t="shared" si="3"/>
        <v>0.4902185027967092</v>
      </c>
      <c r="L20" s="71">
        <f t="shared" si="4"/>
        <v>0.67701763224181355</v>
      </c>
      <c r="M20" s="71">
        <f t="shared" si="5"/>
        <v>1.1758533181068391</v>
      </c>
      <c r="N20" s="71">
        <f t="shared" si="6"/>
        <v>0.51532420817081959</v>
      </c>
      <c r="O20" s="71">
        <f t="shared" si="7"/>
        <v>1.2347984513778183</v>
      </c>
      <c r="P20" s="71">
        <f t="shared" si="8"/>
        <v>1.3698819698819698</v>
      </c>
      <c r="Q20" s="71">
        <f t="shared" si="9"/>
        <v>0.54062817151634879</v>
      </c>
      <c r="R20" s="71">
        <f t="shared" si="10"/>
        <v>0.54062817151634879</v>
      </c>
      <c r="T20" s="156"/>
      <c r="U20" s="23"/>
    </row>
    <row r="21" spans="1:23">
      <c r="A21" s="77">
        <v>2018</v>
      </c>
      <c r="B21" s="182">
        <v>3276041</v>
      </c>
      <c r="C21" s="182">
        <v>622900</v>
      </c>
      <c r="D21" s="182">
        <v>177404</v>
      </c>
      <c r="E21" s="182">
        <v>149447</v>
      </c>
      <c r="F21" s="182">
        <v>10590</v>
      </c>
      <c r="G21" s="182">
        <v>31037</v>
      </c>
      <c r="H21" s="45">
        <f t="shared" si="1"/>
        <v>4267419</v>
      </c>
      <c r="I21" s="45">
        <f t="shared" si="2"/>
        <v>3898941</v>
      </c>
      <c r="J21" s="42"/>
      <c r="K21" s="71">
        <f t="shared" ref="K21:N23" si="11">B21/B$3-1</f>
        <v>0.52549680469228743</v>
      </c>
      <c r="L21" s="71">
        <f t="shared" si="11"/>
        <v>0.79316300827635833</v>
      </c>
      <c r="M21" s="71">
        <f t="shared" si="11"/>
        <v>1.2510341327242736</v>
      </c>
      <c r="N21" s="71">
        <f t="shared" si="11"/>
        <v>0.56271370761138928</v>
      </c>
      <c r="O21" s="71">
        <f t="shared" ref="O21:O26" si="12">F21/F$3-1</f>
        <v>1.4117513094966978</v>
      </c>
      <c r="P21" s="71">
        <f t="shared" ref="P21:Q23" si="13">G21/G$3-1</f>
        <v>1.5264143264143266</v>
      </c>
      <c r="Q21" s="71">
        <f t="shared" si="13"/>
        <v>0.58875294208750639</v>
      </c>
      <c r="R21" s="71">
        <f t="shared" si="10"/>
        <v>0.58875294208750639</v>
      </c>
      <c r="T21" s="156"/>
      <c r="U21" s="23"/>
      <c r="V21" s="37"/>
      <c r="W21" s="8"/>
    </row>
    <row r="22" spans="1:23">
      <c r="A22" s="77">
        <v>2019</v>
      </c>
      <c r="B22" s="182">
        <v>3336712</v>
      </c>
      <c r="C22" s="182">
        <v>658632</v>
      </c>
      <c r="D22" s="182">
        <v>183150</v>
      </c>
      <c r="E22" s="182">
        <v>153574</v>
      </c>
      <c r="F22" s="182">
        <v>10863</v>
      </c>
      <c r="G22" s="182">
        <v>32756</v>
      </c>
      <c r="H22" s="45">
        <f t="shared" si="1"/>
        <v>4375687</v>
      </c>
      <c r="I22" s="45">
        <f t="shared" si="2"/>
        <v>3995344</v>
      </c>
      <c r="J22" s="56"/>
      <c r="K22" s="71">
        <f t="shared" si="11"/>
        <v>0.55374840979658435</v>
      </c>
      <c r="L22" s="71">
        <f t="shared" si="11"/>
        <v>0.8960259086002158</v>
      </c>
      <c r="M22" s="71">
        <f t="shared" si="11"/>
        <v>1.323943661971831</v>
      </c>
      <c r="N22" s="71">
        <f t="shared" si="11"/>
        <v>0.60586826722993115</v>
      </c>
      <c r="O22" s="71">
        <f t="shared" si="12"/>
        <v>1.47392393532225</v>
      </c>
      <c r="P22" s="71">
        <f t="shared" si="13"/>
        <v>1.6663410663410665</v>
      </c>
      <c r="Q22" s="71">
        <f t="shared" si="13"/>
        <v>0.62906093704509791</v>
      </c>
      <c r="R22" s="71">
        <f t="shared" si="10"/>
        <v>0.62906093704509791</v>
      </c>
      <c r="T22" s="156"/>
      <c r="U22" s="23"/>
    </row>
    <row r="23" spans="1:23">
      <c r="A23" s="77">
        <v>2020</v>
      </c>
      <c r="B23" s="182">
        <v>3353834</v>
      </c>
      <c r="C23" s="182">
        <v>682250</v>
      </c>
      <c r="D23" s="182">
        <v>189096</v>
      </c>
      <c r="E23" s="182">
        <v>156571</v>
      </c>
      <c r="F23" s="182">
        <v>10907</v>
      </c>
      <c r="G23" s="182">
        <v>33594</v>
      </c>
      <c r="H23" s="45">
        <f>SUM(B23:G23)</f>
        <v>4426252</v>
      </c>
      <c r="I23" s="45">
        <f>B23+C23</f>
        <v>4036084</v>
      </c>
      <c r="J23" s="56"/>
      <c r="K23" s="71">
        <f t="shared" si="11"/>
        <v>0.5617213125441205</v>
      </c>
      <c r="L23" s="71">
        <f t="shared" si="11"/>
        <v>0.96401583303346539</v>
      </c>
      <c r="M23" s="71">
        <f t="shared" si="11"/>
        <v>1.3993909402360107</v>
      </c>
      <c r="N23" s="71">
        <f t="shared" si="11"/>
        <v>0.63720682191293809</v>
      </c>
      <c r="O23" s="71">
        <f t="shared" si="12"/>
        <v>1.4839444317923025</v>
      </c>
      <c r="P23" s="71">
        <f t="shared" si="13"/>
        <v>1.7345543345543346</v>
      </c>
      <c r="Q23" s="71">
        <f t="shared" si="13"/>
        <v>0.6478862018050513</v>
      </c>
      <c r="R23" s="71">
        <f>H23/H$3-1</f>
        <v>0.6478862018050513</v>
      </c>
      <c r="T23" s="156"/>
      <c r="U23" s="23"/>
    </row>
    <row r="24" spans="1:23">
      <c r="A24" s="77">
        <v>2021</v>
      </c>
      <c r="B24" s="182">
        <v>3406596</v>
      </c>
      <c r="C24" s="182">
        <v>716045</v>
      </c>
      <c r="D24" s="182">
        <v>195631</v>
      </c>
      <c r="E24" s="182">
        <v>161150</v>
      </c>
      <c r="F24" s="182">
        <v>11055</v>
      </c>
      <c r="G24" s="182">
        <v>35013</v>
      </c>
      <c r="H24" s="45">
        <f>SUM(B24:G24)</f>
        <v>4525490</v>
      </c>
      <c r="I24" s="45">
        <f>B24+C24</f>
        <v>4122641</v>
      </c>
      <c r="K24" s="71">
        <f t="shared" ref="K24:L27" si="14">B24/B$3-1</f>
        <v>0.58629007172911685</v>
      </c>
      <c r="L24" s="71">
        <f t="shared" si="14"/>
        <v>1.0613026268441885</v>
      </c>
      <c r="M24" s="71">
        <f t="shared" ref="M24:N26" si="15">D24/D$3-1</f>
        <v>1.4823118893541429</v>
      </c>
      <c r="N24" s="71">
        <f t="shared" si="15"/>
        <v>0.68508778350569366</v>
      </c>
      <c r="O24" s="71">
        <f t="shared" si="12"/>
        <v>1.5176497381006606</v>
      </c>
      <c r="P24" s="71">
        <f t="shared" ref="P24:Q26" si="16">G24/G$3-1</f>
        <v>1.8500610500610501</v>
      </c>
      <c r="Q24" s="71">
        <f t="shared" si="16"/>
        <v>0.68483234289569173</v>
      </c>
      <c r="R24" s="71">
        <f>H24/H$3-1</f>
        <v>0.68483234289569173</v>
      </c>
    </row>
    <row r="25" spans="1:23">
      <c r="A25" s="77">
        <v>2022</v>
      </c>
      <c r="B25" s="182">
        <v>3451145</v>
      </c>
      <c r="C25" s="182">
        <v>744200</v>
      </c>
      <c r="D25" s="182">
        <v>200115</v>
      </c>
      <c r="E25" s="182">
        <v>166214</v>
      </c>
      <c r="F25" s="182">
        <v>11260</v>
      </c>
      <c r="G25" s="182">
        <v>36193</v>
      </c>
      <c r="H25" s="45">
        <f>SUM(B25:G25)</f>
        <v>4609127</v>
      </c>
      <c r="I25" s="45">
        <f>B25+C25</f>
        <v>4195345</v>
      </c>
      <c r="J25" s="42"/>
      <c r="K25" s="71">
        <f t="shared" si="14"/>
        <v>0.60703442662340446</v>
      </c>
      <c r="L25" s="71">
        <f t="shared" si="14"/>
        <v>1.1423533645196113</v>
      </c>
      <c r="M25" s="71">
        <f t="shared" si="15"/>
        <v>1.5392082223068138</v>
      </c>
      <c r="N25" s="71">
        <f t="shared" si="15"/>
        <v>0.73804021624334704</v>
      </c>
      <c r="O25" s="71">
        <f t="shared" si="12"/>
        <v>1.5643361421088589</v>
      </c>
      <c r="P25" s="71">
        <f t="shared" si="16"/>
        <v>1.946113146113146</v>
      </c>
      <c r="Q25" s="71">
        <f t="shared" si="16"/>
        <v>0.71597025783148149</v>
      </c>
      <c r="R25" s="71">
        <f>H25/H$3-1</f>
        <v>0.71597025783148149</v>
      </c>
    </row>
    <row r="26" spans="1:23">
      <c r="A26" s="77">
        <v>2023</v>
      </c>
      <c r="B26" s="182">
        <v>3509938</v>
      </c>
      <c r="C26" s="182">
        <v>761497</v>
      </c>
      <c r="D26" s="182">
        <v>204285</v>
      </c>
      <c r="E26" s="182">
        <v>171443</v>
      </c>
      <c r="F26" s="182">
        <v>11401</v>
      </c>
      <c r="G26" s="182">
        <v>37818</v>
      </c>
      <c r="H26" s="45">
        <f>SUM(B26:G26)</f>
        <v>4696382</v>
      </c>
      <c r="I26" s="45">
        <f>B26+C26</f>
        <v>4271435</v>
      </c>
      <c r="K26" s="71">
        <f t="shared" si="14"/>
        <v>0.63441153626222579</v>
      </c>
      <c r="L26" s="71">
        <f t="shared" si="14"/>
        <v>1.1921468154012236</v>
      </c>
      <c r="M26" s="71">
        <f t="shared" si="15"/>
        <v>1.5921202893033879</v>
      </c>
      <c r="N26" s="71">
        <f t="shared" si="15"/>
        <v>0.79271799483441918</v>
      </c>
      <c r="O26" s="71">
        <f t="shared" si="12"/>
        <v>1.5964472785242543</v>
      </c>
      <c r="P26" s="71">
        <f t="shared" si="16"/>
        <v>2.0783882783882786</v>
      </c>
      <c r="Q26" s="71">
        <f t="shared" si="16"/>
        <v>0.74845514810399627</v>
      </c>
      <c r="R26" s="71">
        <f>H26/H$3-1</f>
        <v>0.74845514810399627</v>
      </c>
    </row>
    <row r="27" spans="1:23">
      <c r="A27" s="77">
        <v>2024</v>
      </c>
      <c r="B27" s="182">
        <v>3534392</v>
      </c>
      <c r="C27" s="182">
        <v>775441</v>
      </c>
      <c r="D27" s="182">
        <v>209417</v>
      </c>
      <c r="E27" s="182">
        <v>174787</v>
      </c>
      <c r="F27" s="182">
        <v>12057</v>
      </c>
      <c r="G27" s="182">
        <v>39005</v>
      </c>
      <c r="H27" s="45">
        <f>SUM(B27:G27)</f>
        <v>4745099</v>
      </c>
      <c r="I27" s="45">
        <f>B27+C27</f>
        <v>4309833</v>
      </c>
      <c r="K27" s="71">
        <f t="shared" si="14"/>
        <v>0.64579860341490947</v>
      </c>
      <c r="L27" s="71">
        <f t="shared" si="14"/>
        <v>1.2322878733357321</v>
      </c>
      <c r="M27" s="71">
        <f>D27/D$3-1</f>
        <v>1.6572389290699148</v>
      </c>
      <c r="N27" s="71">
        <f>E27/E$3-1</f>
        <v>0.82768500413037338</v>
      </c>
      <c r="O27" s="71">
        <f>F27/F$3-1</f>
        <v>1.7458437713504895</v>
      </c>
      <c r="P27" s="71">
        <f>G27/G$3-1</f>
        <v>2.1750101750101751</v>
      </c>
      <c r="Q27" s="71">
        <f>H27/H$3-1</f>
        <v>0.76659240556094566</v>
      </c>
      <c r="R27" s="71">
        <f>H27/H$3-1</f>
        <v>0.76659240556094566</v>
      </c>
    </row>
  </sheetData>
  <mergeCells count="1">
    <mergeCell ref="T1:U1"/>
  </mergeCells>
  <phoneticPr fontId="0" type="noConversion"/>
  <hyperlinks>
    <hyperlink ref="T1:U1" location="Contents!A1" display="Back to Contents" xr:uid="{00000000-0004-0000-0100-000000000000}"/>
  </hyperlinks>
  <pageMargins left="0.75" right="0.75" top="1" bottom="1" header="0.5" footer="0.5"/>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Q756"/>
  <sheetViews>
    <sheetView topLeftCell="B1" workbookViewId="0">
      <selection activeCell="B1" sqref="B1"/>
    </sheetView>
  </sheetViews>
  <sheetFormatPr baseColWidth="10" defaultColWidth="8.83203125" defaultRowHeight="13"/>
  <cols>
    <col min="1" max="1" width="8.83203125" hidden="1" customWidth="1"/>
    <col min="2" max="2" width="8.83203125" customWidth="1"/>
    <col min="3" max="3" width="11.1640625" style="1" customWidth="1"/>
    <col min="5" max="5" width="12.1640625" customWidth="1"/>
    <col min="6" max="6" width="9.6640625" bestFit="1" customWidth="1"/>
  </cols>
  <sheetData>
    <row r="1" spans="1:17" ht="24" customHeight="1">
      <c r="D1" s="17" t="s">
        <v>385</v>
      </c>
      <c r="E1" s="13"/>
      <c r="F1" s="13"/>
      <c r="G1" s="31"/>
      <c r="H1" s="31"/>
      <c r="I1" s="31"/>
      <c r="J1" s="213" t="s">
        <v>77</v>
      </c>
      <c r="K1" s="213"/>
    </row>
    <row r="2" spans="1:17" ht="24">
      <c r="A2" s="58"/>
      <c r="B2" s="74" t="s">
        <v>352</v>
      </c>
      <c r="C2" s="58" t="s">
        <v>386</v>
      </c>
      <c r="D2" s="58" t="s">
        <v>387</v>
      </c>
      <c r="E2" s="58" t="s">
        <v>388</v>
      </c>
      <c r="F2" s="58" t="s">
        <v>389</v>
      </c>
      <c r="G2" s="58" t="s">
        <v>390</v>
      </c>
      <c r="H2" s="58" t="s">
        <v>391</v>
      </c>
    </row>
    <row r="3" spans="1:17">
      <c r="A3">
        <f>IF(B3=B2, A2, A2+1)</f>
        <v>1</v>
      </c>
      <c r="B3" s="42" t="s">
        <v>364</v>
      </c>
      <c r="C3" s="42">
        <v>2000</v>
      </c>
      <c r="D3" s="182">
        <v>1.1650485437</v>
      </c>
      <c r="E3" s="182">
        <v>103</v>
      </c>
      <c r="F3" s="182">
        <v>10.569444444</v>
      </c>
      <c r="G3" s="182">
        <v>144</v>
      </c>
      <c r="H3" s="60">
        <f>G3/E3</f>
        <v>1.3980582524271845</v>
      </c>
      <c r="I3" s="42"/>
      <c r="J3" s="42"/>
      <c r="K3" s="42"/>
      <c r="L3" s="42"/>
      <c r="M3" s="42"/>
      <c r="N3" s="42"/>
      <c r="O3" s="42"/>
      <c r="P3" s="42"/>
      <c r="Q3" s="42"/>
    </row>
    <row r="4" spans="1:17">
      <c r="A4">
        <f t="shared" ref="A4:A73" si="0">IF(B4=B3, A3, A3+1)</f>
        <v>1</v>
      </c>
      <c r="B4" s="42" t="s">
        <v>364</v>
      </c>
      <c r="C4" s="42">
        <v>2001</v>
      </c>
      <c r="D4" s="182">
        <v>1.0242424241999999</v>
      </c>
      <c r="E4" s="182">
        <v>165</v>
      </c>
      <c r="F4" s="182">
        <v>10.925824176000001</v>
      </c>
      <c r="G4" s="182">
        <v>182</v>
      </c>
      <c r="H4" s="60">
        <f t="shared" ref="H4:H71" si="1">G4/E4</f>
        <v>1.103030303030303</v>
      </c>
    </row>
    <row r="5" spans="1:17">
      <c r="A5">
        <f t="shared" si="0"/>
        <v>1</v>
      </c>
      <c r="B5" s="42" t="s">
        <v>364</v>
      </c>
      <c r="C5" s="42">
        <v>2002</v>
      </c>
      <c r="D5" s="182">
        <v>0.6935483871</v>
      </c>
      <c r="E5" s="182">
        <v>155</v>
      </c>
      <c r="F5" s="182">
        <v>11.698437500000001</v>
      </c>
      <c r="G5" s="182">
        <v>320</v>
      </c>
      <c r="H5" s="60">
        <f t="shared" si="1"/>
        <v>2.064516129032258</v>
      </c>
    </row>
    <row r="6" spans="1:17">
      <c r="A6">
        <f t="shared" si="0"/>
        <v>1</v>
      </c>
      <c r="B6" s="42" t="s">
        <v>364</v>
      </c>
      <c r="C6" s="42">
        <v>2003</v>
      </c>
      <c r="D6" s="182">
        <v>0.51141552509999999</v>
      </c>
      <c r="E6" s="182">
        <v>219</v>
      </c>
      <c r="F6" s="182">
        <v>12.194444444</v>
      </c>
      <c r="G6" s="182">
        <v>252</v>
      </c>
      <c r="H6" s="60">
        <f t="shared" si="1"/>
        <v>1.1506849315068493</v>
      </c>
    </row>
    <row r="7" spans="1:17">
      <c r="A7">
        <f t="shared" si="0"/>
        <v>1</v>
      </c>
      <c r="B7" s="42" t="s">
        <v>364</v>
      </c>
      <c r="C7" s="42">
        <v>2004</v>
      </c>
      <c r="D7" s="182">
        <v>0.63636363640000004</v>
      </c>
      <c r="E7" s="182">
        <v>275</v>
      </c>
      <c r="F7" s="182">
        <v>11.413654618000001</v>
      </c>
      <c r="G7" s="182">
        <v>249</v>
      </c>
      <c r="H7" s="60">
        <f t="shared" si="1"/>
        <v>0.9054545454545454</v>
      </c>
    </row>
    <row r="8" spans="1:17">
      <c r="A8">
        <f t="shared" si="0"/>
        <v>1</v>
      </c>
      <c r="B8" s="42" t="s">
        <v>364</v>
      </c>
      <c r="C8" s="42">
        <v>2005</v>
      </c>
      <c r="D8" s="182">
        <v>0.8461538462</v>
      </c>
      <c r="E8" s="182">
        <v>208</v>
      </c>
      <c r="F8" s="182">
        <v>11.524017467</v>
      </c>
      <c r="G8" s="182">
        <v>229</v>
      </c>
      <c r="H8" s="60">
        <f t="shared" si="1"/>
        <v>1.1009615384615385</v>
      </c>
    </row>
    <row r="9" spans="1:17">
      <c r="A9">
        <f t="shared" si="0"/>
        <v>1</v>
      </c>
      <c r="B9" s="42" t="s">
        <v>364</v>
      </c>
      <c r="C9" s="42">
        <v>2006</v>
      </c>
      <c r="D9" s="182">
        <v>0.83576642339999996</v>
      </c>
      <c r="E9" s="182">
        <v>137</v>
      </c>
      <c r="F9" s="182">
        <v>12.402325580999999</v>
      </c>
      <c r="G9" s="182">
        <v>215</v>
      </c>
      <c r="H9" s="60">
        <f t="shared" si="1"/>
        <v>1.5693430656934306</v>
      </c>
    </row>
    <row r="10" spans="1:17">
      <c r="A10">
        <f t="shared" si="0"/>
        <v>1</v>
      </c>
      <c r="B10" s="42" t="s">
        <v>364</v>
      </c>
      <c r="C10" s="42">
        <v>2007</v>
      </c>
      <c r="D10" s="182">
        <v>0.61256544499999999</v>
      </c>
      <c r="E10" s="182">
        <v>191</v>
      </c>
      <c r="F10" s="182">
        <v>12.099737533000001</v>
      </c>
      <c r="G10" s="182">
        <v>381</v>
      </c>
      <c r="H10" s="60">
        <f t="shared" si="1"/>
        <v>1.9947643979057592</v>
      </c>
    </row>
    <row r="11" spans="1:17">
      <c r="A11">
        <f t="shared" si="0"/>
        <v>1</v>
      </c>
      <c r="B11" s="42" t="s">
        <v>364</v>
      </c>
      <c r="C11" s="42">
        <v>2008</v>
      </c>
      <c r="D11" s="182">
        <v>0.52666666669999995</v>
      </c>
      <c r="E11" s="182">
        <v>300</v>
      </c>
      <c r="F11" s="182">
        <v>12.301790281000001</v>
      </c>
      <c r="G11" s="182">
        <v>391</v>
      </c>
      <c r="H11" s="60">
        <f t="shared" si="1"/>
        <v>1.3033333333333332</v>
      </c>
    </row>
    <row r="12" spans="1:17">
      <c r="A12">
        <f t="shared" si="0"/>
        <v>1</v>
      </c>
      <c r="B12" s="42" t="s">
        <v>364</v>
      </c>
      <c r="C12" s="42">
        <v>2009</v>
      </c>
      <c r="D12" s="182">
        <v>0.68765133170000003</v>
      </c>
      <c r="E12" s="182">
        <v>413</v>
      </c>
      <c r="F12" s="182">
        <v>5.0217391304000003</v>
      </c>
      <c r="G12" s="182">
        <v>46</v>
      </c>
      <c r="H12" s="60">
        <f t="shared" si="1"/>
        <v>0.11138014527845036</v>
      </c>
    </row>
    <row r="13" spans="1:17">
      <c r="A13">
        <f t="shared" si="0"/>
        <v>1</v>
      </c>
      <c r="B13" s="42" t="s">
        <v>364</v>
      </c>
      <c r="C13" s="42">
        <v>2010</v>
      </c>
      <c r="D13" s="182">
        <v>0.6506276151</v>
      </c>
      <c r="E13" s="182">
        <v>239</v>
      </c>
      <c r="F13" s="182">
        <v>6.3295454544999998</v>
      </c>
      <c r="G13" s="182">
        <v>44</v>
      </c>
      <c r="H13" s="60">
        <f t="shared" si="1"/>
        <v>0.18410041841004185</v>
      </c>
    </row>
    <row r="14" spans="1:17">
      <c r="A14">
        <f t="shared" si="0"/>
        <v>1</v>
      </c>
      <c r="B14" s="42" t="s">
        <v>364</v>
      </c>
      <c r="C14" s="42">
        <v>2011</v>
      </c>
      <c r="D14" s="182">
        <v>0.5</v>
      </c>
      <c r="E14" s="182">
        <v>308</v>
      </c>
      <c r="F14" s="182">
        <v>7.9791666667000003</v>
      </c>
      <c r="G14" s="182">
        <v>24</v>
      </c>
      <c r="H14" s="60">
        <f t="shared" si="1"/>
        <v>7.792207792207792E-2</v>
      </c>
    </row>
    <row r="15" spans="1:17">
      <c r="A15">
        <f t="shared" si="0"/>
        <v>1</v>
      </c>
      <c r="B15" s="42" t="s">
        <v>364</v>
      </c>
      <c r="C15" s="42">
        <v>2012</v>
      </c>
      <c r="D15" s="182">
        <v>0.9566666667</v>
      </c>
      <c r="E15" s="182">
        <v>300</v>
      </c>
      <c r="F15" s="182">
        <v>5.0172413792999997</v>
      </c>
      <c r="G15" s="182">
        <v>58</v>
      </c>
      <c r="H15" s="60">
        <f t="shared" si="1"/>
        <v>0.19333333333333333</v>
      </c>
    </row>
    <row r="16" spans="1:17">
      <c r="A16">
        <f t="shared" si="0"/>
        <v>1</v>
      </c>
      <c r="B16" s="42" t="s">
        <v>364</v>
      </c>
      <c r="C16" s="42">
        <v>2013</v>
      </c>
      <c r="D16" s="182">
        <v>0.56987577639999998</v>
      </c>
      <c r="E16" s="182">
        <v>322</v>
      </c>
      <c r="F16" s="182">
        <v>4.8826086957000001</v>
      </c>
      <c r="G16" s="182">
        <v>115</v>
      </c>
      <c r="H16" s="60">
        <f t="shared" si="1"/>
        <v>0.35714285714285715</v>
      </c>
    </row>
    <row r="17" spans="1:8">
      <c r="A17">
        <f t="shared" si="0"/>
        <v>1</v>
      </c>
      <c r="B17" s="42" t="s">
        <v>364</v>
      </c>
      <c r="C17" s="42">
        <v>2014</v>
      </c>
      <c r="D17" s="182">
        <v>0.61041009459999995</v>
      </c>
      <c r="E17" s="182">
        <v>317</v>
      </c>
      <c r="F17" s="182">
        <v>5.7962962963000004</v>
      </c>
      <c r="G17" s="182">
        <v>81</v>
      </c>
      <c r="H17" s="60">
        <f t="shared" si="1"/>
        <v>0.25552050473186122</v>
      </c>
    </row>
    <row r="18" spans="1:8">
      <c r="A18">
        <f t="shared" si="0"/>
        <v>1</v>
      </c>
      <c r="B18" s="42" t="s">
        <v>364</v>
      </c>
      <c r="C18" s="42">
        <v>2015</v>
      </c>
      <c r="D18" s="182">
        <v>0.58030303029999997</v>
      </c>
      <c r="E18" s="182">
        <v>330</v>
      </c>
      <c r="F18" s="182">
        <v>6.1714285713999999</v>
      </c>
      <c r="G18" s="182">
        <v>70</v>
      </c>
      <c r="H18" s="60">
        <f t="shared" si="1"/>
        <v>0.21212121212121213</v>
      </c>
    </row>
    <row r="19" spans="1:8">
      <c r="A19">
        <f t="shared" si="0"/>
        <v>1</v>
      </c>
      <c r="B19" s="42" t="s">
        <v>364</v>
      </c>
      <c r="C19" s="42">
        <v>2016</v>
      </c>
      <c r="D19" s="182">
        <v>0.87350299399999998</v>
      </c>
      <c r="E19" s="182">
        <v>668</v>
      </c>
      <c r="F19" s="182">
        <v>6.8937499999999998</v>
      </c>
      <c r="G19" s="182">
        <v>80</v>
      </c>
      <c r="H19" s="60">
        <f t="shared" si="1"/>
        <v>0.11976047904191617</v>
      </c>
    </row>
    <row r="20" spans="1:8">
      <c r="A20">
        <f t="shared" si="0"/>
        <v>1</v>
      </c>
      <c r="B20" s="42" t="s">
        <v>364</v>
      </c>
      <c r="C20" s="42">
        <v>2017</v>
      </c>
      <c r="D20" s="182">
        <v>0.56745362560000001</v>
      </c>
      <c r="E20" s="182">
        <v>593</v>
      </c>
      <c r="F20" s="182">
        <v>6.6084337349000002</v>
      </c>
      <c r="G20" s="182">
        <v>83</v>
      </c>
      <c r="H20" s="60">
        <f t="shared" si="1"/>
        <v>0.1399662731871838</v>
      </c>
    </row>
    <row r="21" spans="1:8">
      <c r="A21">
        <f t="shared" si="0"/>
        <v>1</v>
      </c>
      <c r="B21" s="42" t="s">
        <v>364</v>
      </c>
      <c r="C21" s="42">
        <v>2018</v>
      </c>
      <c r="D21" s="182">
        <v>0.55626450120000004</v>
      </c>
      <c r="E21" s="182">
        <v>862</v>
      </c>
      <c r="F21" s="182">
        <v>6.8291139240999996</v>
      </c>
      <c r="G21" s="182">
        <v>79</v>
      </c>
      <c r="H21" s="60">
        <f t="shared" si="1"/>
        <v>9.1647331786542927E-2</v>
      </c>
    </row>
    <row r="22" spans="1:8">
      <c r="A22">
        <f t="shared" si="0"/>
        <v>1</v>
      </c>
      <c r="B22" s="42" t="s">
        <v>364</v>
      </c>
      <c r="C22" s="42">
        <v>2019</v>
      </c>
      <c r="D22" s="182">
        <v>0.53835978839999998</v>
      </c>
      <c r="E22" s="182">
        <v>378</v>
      </c>
      <c r="F22" s="182">
        <v>6.8333333332999997</v>
      </c>
      <c r="G22" s="182">
        <v>66</v>
      </c>
      <c r="H22" s="60">
        <f t="shared" si="1"/>
        <v>0.17460317460317459</v>
      </c>
    </row>
    <row r="23" spans="1:8">
      <c r="A23">
        <f t="shared" si="0"/>
        <v>1</v>
      </c>
      <c r="B23" s="42" t="s">
        <v>364</v>
      </c>
      <c r="C23" s="42">
        <v>2020</v>
      </c>
      <c r="D23" s="182">
        <v>0.54504504499999995</v>
      </c>
      <c r="E23" s="182">
        <v>222</v>
      </c>
      <c r="F23" s="182">
        <v>8.2608695652000002</v>
      </c>
      <c r="G23" s="182">
        <v>46</v>
      </c>
      <c r="H23" s="60">
        <f t="shared" si="1"/>
        <v>0.2072072072072072</v>
      </c>
    </row>
    <row r="24" spans="1:8">
      <c r="A24">
        <f t="shared" si="0"/>
        <v>1</v>
      </c>
      <c r="B24" s="42" t="s">
        <v>364</v>
      </c>
      <c r="C24" s="42">
        <v>2021</v>
      </c>
      <c r="D24" s="182">
        <v>0.57083333329999997</v>
      </c>
      <c r="E24" s="182">
        <v>360</v>
      </c>
      <c r="F24" s="182">
        <v>9.7413793102999993</v>
      </c>
      <c r="G24" s="182">
        <v>29</v>
      </c>
      <c r="H24" s="60">
        <f t="shared" si="1"/>
        <v>8.0555555555555561E-2</v>
      </c>
    </row>
    <row r="25" spans="1:8">
      <c r="B25" s="187" t="s">
        <v>364</v>
      </c>
      <c r="C25" s="187">
        <v>2022</v>
      </c>
      <c r="D25" s="200">
        <v>0.76789838340000005</v>
      </c>
      <c r="E25" s="200">
        <v>433</v>
      </c>
      <c r="F25" s="200">
        <v>9.9069767441999996</v>
      </c>
      <c r="G25" s="200">
        <v>43</v>
      </c>
      <c r="H25" s="189">
        <f t="shared" si="1"/>
        <v>9.9307159353348731E-2</v>
      </c>
    </row>
    <row r="26" spans="1:8">
      <c r="B26" s="187" t="s">
        <v>364</v>
      </c>
      <c r="C26" s="187">
        <v>2023</v>
      </c>
      <c r="D26" s="200">
        <v>1.2633228839999999</v>
      </c>
      <c r="E26" s="200">
        <v>319</v>
      </c>
      <c r="F26" s="200">
        <v>10.571428571</v>
      </c>
      <c r="G26" s="200">
        <v>49</v>
      </c>
      <c r="H26" s="189">
        <f t="shared" si="1"/>
        <v>0.15360501567398119</v>
      </c>
    </row>
    <row r="27" spans="1:8">
      <c r="B27" s="187" t="s">
        <v>364</v>
      </c>
      <c r="C27" s="187">
        <v>2024</v>
      </c>
      <c r="D27" s="200">
        <v>0.65013586960000003</v>
      </c>
      <c r="E27" s="200">
        <v>736</v>
      </c>
      <c r="F27" s="200">
        <v>9.4868421052999992</v>
      </c>
      <c r="G27" s="200">
        <v>76</v>
      </c>
      <c r="H27" s="189">
        <f t="shared" ref="H27" si="2">G27/E27</f>
        <v>0.10326086956521739</v>
      </c>
    </row>
    <row r="28" spans="1:8">
      <c r="A28">
        <f>IF(B28=B24, A24, A24+1)</f>
        <v>2</v>
      </c>
      <c r="B28" s="42" t="s">
        <v>365</v>
      </c>
      <c r="C28" s="42">
        <v>2000</v>
      </c>
      <c r="D28" s="182">
        <v>1.5380833679999999</v>
      </c>
      <c r="E28" s="182">
        <v>14442</v>
      </c>
      <c r="F28" s="182">
        <v>7.8871492477</v>
      </c>
      <c r="G28" s="182">
        <v>4918</v>
      </c>
      <c r="H28" s="60">
        <f t="shared" si="1"/>
        <v>0.34053455200110788</v>
      </c>
    </row>
    <row r="29" spans="1:8">
      <c r="A29">
        <f t="shared" si="0"/>
        <v>2</v>
      </c>
      <c r="B29" s="42" t="s">
        <v>365</v>
      </c>
      <c r="C29" s="42">
        <v>2001</v>
      </c>
      <c r="D29" s="182">
        <v>1.3797295496999999</v>
      </c>
      <c r="E29" s="182">
        <v>15012</v>
      </c>
      <c r="F29" s="182">
        <v>8.1374061718000004</v>
      </c>
      <c r="G29" s="182">
        <v>4796</v>
      </c>
      <c r="H29" s="60">
        <f t="shared" si="1"/>
        <v>0.31947775113242738</v>
      </c>
    </row>
    <row r="30" spans="1:8">
      <c r="A30">
        <f t="shared" si="0"/>
        <v>2</v>
      </c>
      <c r="B30" s="42" t="s">
        <v>365</v>
      </c>
      <c r="C30" s="42">
        <v>2002</v>
      </c>
      <c r="D30" s="182">
        <v>1.2047174273000001</v>
      </c>
      <c r="E30" s="182">
        <v>16916</v>
      </c>
      <c r="F30" s="182">
        <v>7.6543754675000004</v>
      </c>
      <c r="G30" s="182">
        <v>6685</v>
      </c>
      <c r="H30" s="60">
        <f t="shared" si="1"/>
        <v>0.39518798770394892</v>
      </c>
    </row>
    <row r="31" spans="1:8">
      <c r="A31">
        <f t="shared" si="0"/>
        <v>2</v>
      </c>
      <c r="B31" s="42" t="s">
        <v>365</v>
      </c>
      <c r="C31" s="42">
        <v>2003</v>
      </c>
      <c r="D31" s="182">
        <v>1.1643854292</v>
      </c>
      <c r="E31" s="182">
        <v>18338</v>
      </c>
      <c r="F31" s="182">
        <v>8.2860066988999996</v>
      </c>
      <c r="G31" s="182">
        <v>8061</v>
      </c>
      <c r="H31" s="60">
        <f t="shared" si="1"/>
        <v>0.43957901625040896</v>
      </c>
    </row>
    <row r="32" spans="1:8">
      <c r="A32">
        <f t="shared" si="0"/>
        <v>2</v>
      </c>
      <c r="B32" s="42" t="s">
        <v>365</v>
      </c>
      <c r="C32" s="42">
        <v>2004</v>
      </c>
      <c r="D32" s="182">
        <v>1.0275321741000001</v>
      </c>
      <c r="E32" s="182">
        <v>20358</v>
      </c>
      <c r="F32" s="182">
        <v>8.8296086399</v>
      </c>
      <c r="G32" s="182">
        <v>9352</v>
      </c>
      <c r="H32" s="60">
        <f t="shared" si="1"/>
        <v>0.45937714903232146</v>
      </c>
    </row>
    <row r="33" spans="1:8">
      <c r="A33">
        <f t="shared" si="0"/>
        <v>2</v>
      </c>
      <c r="B33" s="42" t="s">
        <v>365</v>
      </c>
      <c r="C33" s="42">
        <v>2005</v>
      </c>
      <c r="D33" s="182">
        <v>0.94339492869999997</v>
      </c>
      <c r="E33" s="182">
        <v>21809</v>
      </c>
      <c r="F33" s="182">
        <v>8.7955518018000003</v>
      </c>
      <c r="G33" s="182">
        <v>8880</v>
      </c>
      <c r="H33" s="60">
        <f t="shared" si="1"/>
        <v>0.40717135127699572</v>
      </c>
    </row>
    <row r="34" spans="1:8">
      <c r="A34">
        <f t="shared" si="0"/>
        <v>2</v>
      </c>
      <c r="B34" s="42" t="s">
        <v>365</v>
      </c>
      <c r="C34" s="42">
        <v>2006</v>
      </c>
      <c r="D34" s="182">
        <v>0.98364394310000003</v>
      </c>
      <c r="E34" s="182">
        <v>20390</v>
      </c>
      <c r="F34" s="182">
        <v>9.0071241830000002</v>
      </c>
      <c r="G34" s="182">
        <v>7650</v>
      </c>
      <c r="H34" s="60">
        <f t="shared" si="1"/>
        <v>0.37518391368317805</v>
      </c>
    </row>
    <row r="35" spans="1:8">
      <c r="A35">
        <f t="shared" si="0"/>
        <v>2</v>
      </c>
      <c r="B35" s="42" t="s">
        <v>365</v>
      </c>
      <c r="C35" s="42">
        <v>2007</v>
      </c>
      <c r="D35" s="182">
        <v>1.0204621829</v>
      </c>
      <c r="E35" s="182">
        <v>21723</v>
      </c>
      <c r="F35" s="182">
        <v>8.0593659213999995</v>
      </c>
      <c r="G35" s="182">
        <v>7917</v>
      </c>
      <c r="H35" s="60">
        <f t="shared" si="1"/>
        <v>0.36445242369838421</v>
      </c>
    </row>
    <row r="36" spans="1:8">
      <c r="A36">
        <f t="shared" si="0"/>
        <v>2</v>
      </c>
      <c r="B36" s="42" t="s">
        <v>365</v>
      </c>
      <c r="C36" s="42">
        <v>2008</v>
      </c>
      <c r="D36" s="182">
        <v>1.0002981515</v>
      </c>
      <c r="E36" s="182">
        <v>20124</v>
      </c>
      <c r="F36" s="182">
        <v>8.2413105413000007</v>
      </c>
      <c r="G36" s="182">
        <v>5265</v>
      </c>
      <c r="H36" s="60">
        <f t="shared" si="1"/>
        <v>0.26162790697674421</v>
      </c>
    </row>
    <row r="37" spans="1:8">
      <c r="A37">
        <f t="shared" si="0"/>
        <v>2</v>
      </c>
      <c r="B37" s="42" t="s">
        <v>365</v>
      </c>
      <c r="C37" s="42">
        <v>2009</v>
      </c>
      <c r="D37" s="182">
        <v>1.2482517483</v>
      </c>
      <c r="E37" s="182">
        <v>13585</v>
      </c>
      <c r="F37" s="182">
        <v>9.0891385767999999</v>
      </c>
      <c r="G37" s="182">
        <v>2670</v>
      </c>
      <c r="H37" s="60">
        <f t="shared" si="1"/>
        <v>0.19654030180345969</v>
      </c>
    </row>
    <row r="38" spans="1:8">
      <c r="A38">
        <f t="shared" si="0"/>
        <v>2</v>
      </c>
      <c r="B38" s="42" t="s">
        <v>365</v>
      </c>
      <c r="C38" s="42">
        <v>2010</v>
      </c>
      <c r="D38" s="182">
        <v>1.1853743539999999</v>
      </c>
      <c r="E38" s="182">
        <v>16642</v>
      </c>
      <c r="F38" s="182">
        <v>9.2026768642000008</v>
      </c>
      <c r="G38" s="182">
        <v>2615</v>
      </c>
      <c r="H38" s="60">
        <f t="shared" si="1"/>
        <v>0.15713255618315106</v>
      </c>
    </row>
    <row r="39" spans="1:8">
      <c r="A39">
        <f t="shared" si="0"/>
        <v>2</v>
      </c>
      <c r="B39" s="42" t="s">
        <v>365</v>
      </c>
      <c r="C39" s="42">
        <v>2011</v>
      </c>
      <c r="D39" s="182">
        <v>1.1521857034</v>
      </c>
      <c r="E39" s="182">
        <v>18438</v>
      </c>
      <c r="F39" s="182">
        <v>9.5492374004999991</v>
      </c>
      <c r="G39" s="182">
        <v>3016</v>
      </c>
      <c r="H39" s="60">
        <f t="shared" si="1"/>
        <v>0.16357522507864194</v>
      </c>
    </row>
    <row r="40" spans="1:8">
      <c r="A40">
        <f t="shared" si="0"/>
        <v>2</v>
      </c>
      <c r="B40" s="42" t="s">
        <v>365</v>
      </c>
      <c r="C40" s="42">
        <v>2012</v>
      </c>
      <c r="D40" s="182">
        <v>1.1340503795000001</v>
      </c>
      <c r="E40" s="182">
        <v>21477</v>
      </c>
      <c r="F40" s="182">
        <v>9.0315890236000005</v>
      </c>
      <c r="G40" s="182">
        <v>3134</v>
      </c>
      <c r="H40" s="60">
        <f t="shared" si="1"/>
        <v>0.14592354611910416</v>
      </c>
    </row>
    <row r="41" spans="1:8">
      <c r="A41">
        <f t="shared" si="0"/>
        <v>2</v>
      </c>
      <c r="B41" s="42" t="s">
        <v>365</v>
      </c>
      <c r="C41" s="42">
        <v>2013</v>
      </c>
      <c r="D41" s="182">
        <v>0.98492306569999999</v>
      </c>
      <c r="E41" s="182">
        <v>27426</v>
      </c>
      <c r="F41" s="182">
        <v>7.7770517009000004</v>
      </c>
      <c r="G41" s="182">
        <v>5203</v>
      </c>
      <c r="H41" s="60">
        <f t="shared" si="1"/>
        <v>0.18971049369211698</v>
      </c>
    </row>
    <row r="42" spans="1:8">
      <c r="A42">
        <f t="shared" si="0"/>
        <v>2</v>
      </c>
      <c r="B42" s="42" t="s">
        <v>365</v>
      </c>
      <c r="C42" s="42">
        <v>2014</v>
      </c>
      <c r="D42" s="182">
        <v>0.87642427050000005</v>
      </c>
      <c r="E42" s="182">
        <v>32385</v>
      </c>
      <c r="F42" s="182">
        <v>7.7502180867000003</v>
      </c>
      <c r="G42" s="182">
        <v>6878</v>
      </c>
      <c r="H42" s="60">
        <f t="shared" si="1"/>
        <v>0.21238227574494364</v>
      </c>
    </row>
    <row r="43" spans="1:8">
      <c r="A43">
        <f t="shared" si="0"/>
        <v>2</v>
      </c>
      <c r="B43" s="42" t="s">
        <v>365</v>
      </c>
      <c r="C43" s="42">
        <v>2015</v>
      </c>
      <c r="D43" s="182">
        <v>0.89598566310000005</v>
      </c>
      <c r="E43" s="182">
        <v>34875</v>
      </c>
      <c r="F43" s="182">
        <v>8.1019943783000006</v>
      </c>
      <c r="G43" s="182">
        <v>7471</v>
      </c>
      <c r="H43" s="60">
        <f t="shared" si="1"/>
        <v>0.21422222222222223</v>
      </c>
    </row>
    <row r="44" spans="1:8">
      <c r="A44">
        <f t="shared" si="0"/>
        <v>2</v>
      </c>
      <c r="B44" s="42" t="s">
        <v>365</v>
      </c>
      <c r="C44" s="42">
        <v>2016</v>
      </c>
      <c r="D44" s="182">
        <v>0.87138587970000003</v>
      </c>
      <c r="E44" s="182">
        <v>40155</v>
      </c>
      <c r="F44" s="182">
        <v>8.1972136222999996</v>
      </c>
      <c r="G44" s="182">
        <v>9690</v>
      </c>
      <c r="H44" s="60">
        <f t="shared" si="1"/>
        <v>0.24131490474411654</v>
      </c>
    </row>
    <row r="45" spans="1:8">
      <c r="A45">
        <f t="shared" si="0"/>
        <v>2</v>
      </c>
      <c r="B45" s="42" t="s">
        <v>365</v>
      </c>
      <c r="C45" s="42">
        <v>2017</v>
      </c>
      <c r="D45" s="182">
        <v>0.83573886139999998</v>
      </c>
      <c r="E45" s="182">
        <v>46213</v>
      </c>
      <c r="F45" s="182">
        <v>8.4700150588999996</v>
      </c>
      <c r="G45" s="182">
        <v>11289</v>
      </c>
      <c r="H45" s="60">
        <f t="shared" si="1"/>
        <v>0.24428191201609936</v>
      </c>
    </row>
    <row r="46" spans="1:8">
      <c r="A46">
        <f t="shared" si="0"/>
        <v>2</v>
      </c>
      <c r="B46" s="42" t="s">
        <v>365</v>
      </c>
      <c r="C46" s="42">
        <v>2018</v>
      </c>
      <c r="D46" s="182">
        <v>0.81934710050000004</v>
      </c>
      <c r="E46" s="182">
        <v>47940</v>
      </c>
      <c r="F46" s="182">
        <v>8.9542851596999995</v>
      </c>
      <c r="G46" s="182">
        <v>10303</v>
      </c>
      <c r="H46" s="60">
        <f t="shared" si="1"/>
        <v>0.21491447642886943</v>
      </c>
    </row>
    <row r="47" spans="1:8">
      <c r="A47">
        <f t="shared" si="0"/>
        <v>2</v>
      </c>
      <c r="B47" s="42" t="s">
        <v>365</v>
      </c>
      <c r="C47" s="42">
        <v>2019</v>
      </c>
      <c r="D47" s="182">
        <v>0.8277014359</v>
      </c>
      <c r="E47" s="182">
        <v>45337</v>
      </c>
      <c r="F47" s="182">
        <v>8.9081255282999994</v>
      </c>
      <c r="G47" s="182">
        <v>9464</v>
      </c>
      <c r="H47" s="60">
        <f t="shared" si="1"/>
        <v>0.20874782186734897</v>
      </c>
    </row>
    <row r="48" spans="1:8">
      <c r="A48">
        <f t="shared" si="0"/>
        <v>2</v>
      </c>
      <c r="B48" s="42" t="s">
        <v>365</v>
      </c>
      <c r="C48" s="42">
        <v>2020</v>
      </c>
      <c r="D48" s="182">
        <v>0.98908520950000001</v>
      </c>
      <c r="E48" s="182">
        <v>35090</v>
      </c>
      <c r="F48" s="182">
        <v>9.3218637033</v>
      </c>
      <c r="G48" s="182">
        <v>7469</v>
      </c>
      <c r="H48" s="60">
        <f t="shared" si="1"/>
        <v>0.21285266457680252</v>
      </c>
    </row>
    <row r="49" spans="1:8">
      <c r="A49">
        <f t="shared" si="0"/>
        <v>2</v>
      </c>
      <c r="B49" s="42" t="s">
        <v>365</v>
      </c>
      <c r="C49" s="42">
        <v>2021</v>
      </c>
      <c r="D49" s="182">
        <v>0.8727189876</v>
      </c>
      <c r="E49" s="182">
        <v>48279</v>
      </c>
      <c r="F49" s="182">
        <v>9.7045501765999997</v>
      </c>
      <c r="G49" s="182">
        <v>4813</v>
      </c>
      <c r="H49" s="60">
        <f t="shared" si="1"/>
        <v>9.9691377203338927E-2</v>
      </c>
    </row>
    <row r="50" spans="1:8">
      <c r="B50" s="42" t="s">
        <v>365</v>
      </c>
      <c r="C50" s="42">
        <v>2022</v>
      </c>
      <c r="D50" s="182">
        <v>0.98148148150000003</v>
      </c>
      <c r="E50" s="182">
        <v>42660</v>
      </c>
      <c r="F50" s="182">
        <v>8.7486635780000004</v>
      </c>
      <c r="G50" s="182">
        <v>5612</v>
      </c>
      <c r="H50" s="60">
        <f t="shared" si="1"/>
        <v>0.13155180496952648</v>
      </c>
    </row>
    <row r="51" spans="1:8">
      <c r="B51" s="42" t="s">
        <v>365</v>
      </c>
      <c r="C51" s="42">
        <v>2023</v>
      </c>
      <c r="D51" s="182">
        <v>1.1373335398</v>
      </c>
      <c r="E51" s="182">
        <v>32290</v>
      </c>
      <c r="F51" s="182">
        <v>7.8613068545999996</v>
      </c>
      <c r="G51" s="182">
        <v>4683</v>
      </c>
      <c r="H51" s="60">
        <f t="shared" si="1"/>
        <v>0.1450294208733354</v>
      </c>
    </row>
    <row r="52" spans="1:8">
      <c r="B52" s="42" t="s">
        <v>365</v>
      </c>
      <c r="C52" s="42">
        <v>2024</v>
      </c>
      <c r="D52" s="182">
        <v>1.1588155744999999</v>
      </c>
      <c r="E52" s="182">
        <v>35494</v>
      </c>
      <c r="F52" s="182">
        <v>7.5097333074000003</v>
      </c>
      <c r="G52" s="182">
        <v>5137</v>
      </c>
      <c r="H52" s="60">
        <f t="shared" ref="H52" si="3">G52/E52</f>
        <v>0.14472868653856991</v>
      </c>
    </row>
    <row r="53" spans="1:8">
      <c r="A53">
        <f>IF(B53=B49, A49, A49+1)</f>
        <v>3</v>
      </c>
      <c r="B53" s="42" t="s">
        <v>366</v>
      </c>
      <c r="C53" s="42">
        <v>2000</v>
      </c>
      <c r="D53" s="182">
        <v>1.3956109527</v>
      </c>
      <c r="E53" s="182">
        <v>60332</v>
      </c>
      <c r="F53" s="182">
        <v>7.2972339667000004</v>
      </c>
      <c r="G53" s="182">
        <v>117786</v>
      </c>
      <c r="H53" s="60">
        <f t="shared" si="1"/>
        <v>1.9522972883378638</v>
      </c>
    </row>
    <row r="54" spans="1:8">
      <c r="A54">
        <f t="shared" si="0"/>
        <v>3</v>
      </c>
      <c r="B54" s="42" t="s">
        <v>366</v>
      </c>
      <c r="C54" s="42">
        <v>2001</v>
      </c>
      <c r="D54" s="182">
        <v>1.3411257190000001</v>
      </c>
      <c r="E54" s="182">
        <v>60850</v>
      </c>
      <c r="F54" s="182">
        <v>7.56758972</v>
      </c>
      <c r="G54" s="182">
        <v>130545</v>
      </c>
      <c r="H54" s="60">
        <f t="shared" si="1"/>
        <v>2.1453574363188168</v>
      </c>
    </row>
    <row r="55" spans="1:8">
      <c r="A55">
        <f t="shared" si="0"/>
        <v>3</v>
      </c>
      <c r="B55" s="42" t="s">
        <v>366</v>
      </c>
      <c r="C55" s="42">
        <v>2002</v>
      </c>
      <c r="D55" s="182">
        <v>1.2967618905</v>
      </c>
      <c r="E55" s="182">
        <v>66860</v>
      </c>
      <c r="F55" s="182">
        <v>7.1970432321000004</v>
      </c>
      <c r="G55" s="182">
        <v>138462</v>
      </c>
      <c r="H55" s="60">
        <f t="shared" si="1"/>
        <v>2.070924319473527</v>
      </c>
    </row>
    <row r="56" spans="1:8">
      <c r="A56">
        <f t="shared" si="0"/>
        <v>3</v>
      </c>
      <c r="B56" s="42" t="s">
        <v>366</v>
      </c>
      <c r="C56" s="42">
        <v>2003</v>
      </c>
      <c r="D56" s="182">
        <v>1.1704156882000001</v>
      </c>
      <c r="E56" s="182">
        <v>72819</v>
      </c>
      <c r="F56" s="182">
        <v>7.2859610986999996</v>
      </c>
      <c r="G56" s="182">
        <v>159172</v>
      </c>
      <c r="H56" s="60">
        <f t="shared" si="1"/>
        <v>2.1858580864884165</v>
      </c>
    </row>
    <row r="57" spans="1:8">
      <c r="A57">
        <f t="shared" si="0"/>
        <v>3</v>
      </c>
      <c r="B57" s="42" t="s">
        <v>366</v>
      </c>
      <c r="C57" s="42">
        <v>2004</v>
      </c>
      <c r="D57" s="182">
        <v>1.0814409996000001</v>
      </c>
      <c r="E57" s="182">
        <v>76669</v>
      </c>
      <c r="F57" s="182">
        <v>7.6879419914999998</v>
      </c>
      <c r="G57" s="182">
        <v>156253</v>
      </c>
      <c r="H57" s="60">
        <f t="shared" si="1"/>
        <v>2.0380205819822876</v>
      </c>
    </row>
    <row r="58" spans="1:8">
      <c r="A58">
        <f t="shared" si="0"/>
        <v>3</v>
      </c>
      <c r="B58" s="42" t="s">
        <v>366</v>
      </c>
      <c r="C58" s="42">
        <v>2005</v>
      </c>
      <c r="D58" s="182">
        <v>1.0428638007</v>
      </c>
      <c r="E58" s="182">
        <v>79391</v>
      </c>
      <c r="F58" s="182">
        <v>8.1406978395999996</v>
      </c>
      <c r="G58" s="182">
        <v>154878</v>
      </c>
      <c r="H58" s="60">
        <f t="shared" si="1"/>
        <v>1.9508256603393332</v>
      </c>
    </row>
    <row r="59" spans="1:8">
      <c r="A59">
        <f t="shared" si="0"/>
        <v>3</v>
      </c>
      <c r="B59" s="42" t="s">
        <v>366</v>
      </c>
      <c r="C59" s="42">
        <v>2006</v>
      </c>
      <c r="D59" s="182">
        <v>1.0359538383</v>
      </c>
      <c r="E59" s="182">
        <v>78420</v>
      </c>
      <c r="F59" s="182">
        <v>8.3696620589999995</v>
      </c>
      <c r="G59" s="182">
        <v>126383</v>
      </c>
      <c r="H59" s="60">
        <f t="shared" si="1"/>
        <v>1.611616934455496</v>
      </c>
    </row>
    <row r="60" spans="1:8">
      <c r="A60">
        <f t="shared" si="0"/>
        <v>3</v>
      </c>
      <c r="B60" s="42" t="s">
        <v>366</v>
      </c>
      <c r="C60" s="42">
        <v>2007</v>
      </c>
      <c r="D60" s="182">
        <v>1.0258200592</v>
      </c>
      <c r="E60" s="182">
        <v>79415</v>
      </c>
      <c r="F60" s="182">
        <v>8.4121428975000008</v>
      </c>
      <c r="G60" s="182">
        <v>123809</v>
      </c>
      <c r="H60" s="60">
        <f t="shared" si="1"/>
        <v>1.5590127809607757</v>
      </c>
    </row>
    <row r="61" spans="1:8">
      <c r="A61">
        <f t="shared" si="0"/>
        <v>3</v>
      </c>
      <c r="B61" s="42" t="s">
        <v>366</v>
      </c>
      <c r="C61" s="42">
        <v>2008</v>
      </c>
      <c r="D61" s="182">
        <v>0.99505575570000004</v>
      </c>
      <c r="E61" s="182">
        <v>75239</v>
      </c>
      <c r="F61" s="182">
        <v>8.5738890711</v>
      </c>
      <c r="G61" s="182">
        <v>94493</v>
      </c>
      <c r="H61" s="60">
        <f t="shared" si="1"/>
        <v>1.2559045176039023</v>
      </c>
    </row>
    <row r="62" spans="1:8">
      <c r="A62">
        <f t="shared" si="0"/>
        <v>3</v>
      </c>
      <c r="B62" s="42" t="s">
        <v>366</v>
      </c>
      <c r="C62" s="42">
        <v>2009</v>
      </c>
      <c r="D62" s="182">
        <v>1.2668342152000001</v>
      </c>
      <c r="E62" s="182">
        <v>56700</v>
      </c>
      <c r="F62" s="182">
        <v>8.3167813832000004</v>
      </c>
      <c r="G62" s="182">
        <v>73224</v>
      </c>
      <c r="H62" s="60">
        <f t="shared" si="1"/>
        <v>1.2914285714285714</v>
      </c>
    </row>
    <row r="63" spans="1:8">
      <c r="A63">
        <f t="shared" si="0"/>
        <v>3</v>
      </c>
      <c r="B63" s="42" t="s">
        <v>366</v>
      </c>
      <c r="C63" s="42">
        <v>2010</v>
      </c>
      <c r="D63" s="182">
        <v>1.1822808846999999</v>
      </c>
      <c r="E63" s="182">
        <v>64247</v>
      </c>
      <c r="F63" s="182">
        <v>8.2902182482000004</v>
      </c>
      <c r="G63" s="182">
        <v>92601</v>
      </c>
      <c r="H63" s="60">
        <f t="shared" si="1"/>
        <v>1.4413279997509612</v>
      </c>
    </row>
    <row r="64" spans="1:8">
      <c r="A64">
        <f t="shared" si="0"/>
        <v>3</v>
      </c>
      <c r="B64" s="42" t="s">
        <v>366</v>
      </c>
      <c r="C64" s="42">
        <v>2011</v>
      </c>
      <c r="D64" s="182">
        <v>1.1268539018999999</v>
      </c>
      <c r="E64" s="182">
        <v>65942</v>
      </c>
      <c r="F64" s="182">
        <v>8.9590168806000001</v>
      </c>
      <c r="G64" s="182">
        <v>84120</v>
      </c>
      <c r="H64" s="60">
        <f t="shared" si="1"/>
        <v>1.2756664947984593</v>
      </c>
    </row>
    <row r="65" spans="1:8">
      <c r="A65">
        <f t="shared" si="0"/>
        <v>3</v>
      </c>
      <c r="B65" s="42" t="s">
        <v>366</v>
      </c>
      <c r="C65" s="42">
        <v>2012</v>
      </c>
      <c r="D65" s="182">
        <v>1.0481877412</v>
      </c>
      <c r="E65" s="182">
        <v>79045</v>
      </c>
      <c r="F65" s="182">
        <v>8.2182370041000006</v>
      </c>
      <c r="G65" s="182">
        <v>81872</v>
      </c>
      <c r="H65" s="60">
        <f t="shared" si="1"/>
        <v>1.0357644379783668</v>
      </c>
    </row>
    <row r="66" spans="1:8">
      <c r="A66">
        <f t="shared" si="0"/>
        <v>3</v>
      </c>
      <c r="B66" s="42" t="s">
        <v>366</v>
      </c>
      <c r="C66" s="42">
        <v>2013</v>
      </c>
      <c r="D66" s="182">
        <v>0.98670592540000002</v>
      </c>
      <c r="E66" s="182">
        <v>84737</v>
      </c>
      <c r="F66" s="182">
        <v>8.0426686101999998</v>
      </c>
      <c r="G66" s="182">
        <v>102218</v>
      </c>
      <c r="H66" s="60">
        <f t="shared" si="1"/>
        <v>1.2062971311233581</v>
      </c>
    </row>
    <row r="67" spans="1:8">
      <c r="A67">
        <f t="shared" si="0"/>
        <v>3</v>
      </c>
      <c r="B67" s="42" t="s">
        <v>366</v>
      </c>
      <c r="C67" s="42">
        <v>2014</v>
      </c>
      <c r="D67" s="182">
        <v>0.93501186110000001</v>
      </c>
      <c r="E67" s="182">
        <v>92740</v>
      </c>
      <c r="F67" s="182">
        <v>8.3865550649999996</v>
      </c>
      <c r="G67" s="182">
        <v>132734</v>
      </c>
      <c r="H67" s="60">
        <f t="shared" si="1"/>
        <v>1.4312486521457839</v>
      </c>
    </row>
    <row r="68" spans="1:8">
      <c r="A68">
        <f t="shared" si="0"/>
        <v>3</v>
      </c>
      <c r="B68" s="42" t="s">
        <v>366</v>
      </c>
      <c r="C68" s="42">
        <v>2015</v>
      </c>
      <c r="D68" s="182">
        <v>0.90289024480000002</v>
      </c>
      <c r="E68" s="182">
        <v>97189</v>
      </c>
      <c r="F68" s="182">
        <v>8.8417292488000001</v>
      </c>
      <c r="G68" s="182">
        <v>146341</v>
      </c>
      <c r="H68" s="60">
        <f t="shared" si="1"/>
        <v>1.5057362458714463</v>
      </c>
    </row>
    <row r="69" spans="1:8">
      <c r="A69">
        <f t="shared" si="0"/>
        <v>3</v>
      </c>
      <c r="B69" s="42" t="s">
        <v>366</v>
      </c>
      <c r="C69" s="42">
        <v>2016</v>
      </c>
      <c r="D69" s="182">
        <v>0.91011022060000002</v>
      </c>
      <c r="E69" s="182">
        <v>105062</v>
      </c>
      <c r="F69" s="182">
        <v>9.5959121768000006</v>
      </c>
      <c r="G69" s="182">
        <v>152306</v>
      </c>
      <c r="H69" s="60">
        <f t="shared" si="1"/>
        <v>1.4496773333840971</v>
      </c>
    </row>
    <row r="70" spans="1:8">
      <c r="A70">
        <f t="shared" si="0"/>
        <v>3</v>
      </c>
      <c r="B70" s="42" t="s">
        <v>366</v>
      </c>
      <c r="C70" s="42">
        <v>2017</v>
      </c>
      <c r="D70" s="182">
        <v>0.89367182079999996</v>
      </c>
      <c r="E70" s="182">
        <v>111043</v>
      </c>
      <c r="F70" s="182">
        <v>9.8460452480999994</v>
      </c>
      <c r="G70" s="182">
        <v>168228</v>
      </c>
      <c r="H70" s="60">
        <f t="shared" si="1"/>
        <v>1.5149806831587764</v>
      </c>
    </row>
    <row r="71" spans="1:8">
      <c r="A71">
        <f t="shared" si="0"/>
        <v>3</v>
      </c>
      <c r="B71" s="42" t="s">
        <v>366</v>
      </c>
      <c r="C71" s="42">
        <v>2018</v>
      </c>
      <c r="D71" s="182">
        <v>0.86019836569999997</v>
      </c>
      <c r="E71" s="182">
        <v>110503</v>
      </c>
      <c r="F71" s="182">
        <v>10.202183885</v>
      </c>
      <c r="G71" s="182">
        <v>150420</v>
      </c>
      <c r="H71" s="60">
        <f t="shared" si="1"/>
        <v>1.3612300118548817</v>
      </c>
    </row>
    <row r="72" spans="1:8">
      <c r="A72">
        <f t="shared" si="0"/>
        <v>3</v>
      </c>
      <c r="B72" s="42" t="s">
        <v>366</v>
      </c>
      <c r="C72" s="42">
        <v>2019</v>
      </c>
      <c r="D72" s="182">
        <v>0.85086622020000002</v>
      </c>
      <c r="E72" s="182">
        <v>106324</v>
      </c>
      <c r="F72" s="182">
        <v>10.231842365</v>
      </c>
      <c r="G72" s="182">
        <v>143039</v>
      </c>
      <c r="H72" s="60">
        <f t="shared" ref="H72:H141" si="4">G72/E72</f>
        <v>1.3453124412174109</v>
      </c>
    </row>
    <row r="73" spans="1:8">
      <c r="A73">
        <f t="shared" si="0"/>
        <v>3</v>
      </c>
      <c r="B73" s="42" t="s">
        <v>366</v>
      </c>
      <c r="C73" s="42">
        <v>2020</v>
      </c>
      <c r="D73" s="182">
        <v>0.9583323306</v>
      </c>
      <c r="E73" s="182">
        <v>83110</v>
      </c>
      <c r="F73" s="182">
        <v>10.172614992</v>
      </c>
      <c r="G73" s="182">
        <v>115943</v>
      </c>
      <c r="H73" s="60">
        <f t="shared" si="4"/>
        <v>1.3950547467212129</v>
      </c>
    </row>
    <row r="74" spans="1:8">
      <c r="A74">
        <f t="shared" ref="A74:A146" si="5">IF(B74=B73, A73, A73+1)</f>
        <v>3</v>
      </c>
      <c r="B74" s="42" t="s">
        <v>366</v>
      </c>
      <c r="C74" s="42">
        <v>2021</v>
      </c>
      <c r="D74" s="182">
        <v>0.85481433600000001</v>
      </c>
      <c r="E74" s="182">
        <v>114481</v>
      </c>
      <c r="F74" s="182">
        <v>9.8646622866999998</v>
      </c>
      <c r="G74" s="182">
        <v>124810</v>
      </c>
      <c r="H74" s="60">
        <f t="shared" si="4"/>
        <v>1.0902245787510592</v>
      </c>
    </row>
    <row r="75" spans="1:8">
      <c r="B75" s="187" t="s">
        <v>366</v>
      </c>
      <c r="C75" s="187">
        <v>2022</v>
      </c>
      <c r="D75" s="200">
        <v>0.87410928359999995</v>
      </c>
      <c r="E75" s="200">
        <v>119286</v>
      </c>
      <c r="F75" s="200">
        <v>9.9225440585999998</v>
      </c>
      <c r="G75" s="200">
        <v>114620</v>
      </c>
      <c r="H75" s="189">
        <f t="shared" si="4"/>
        <v>0.9608839260265245</v>
      </c>
    </row>
    <row r="76" spans="1:8">
      <c r="B76" s="187" t="s">
        <v>366</v>
      </c>
      <c r="C76" s="187">
        <v>2023</v>
      </c>
      <c r="D76" s="200">
        <v>0.89553100190000001</v>
      </c>
      <c r="E76" s="200">
        <v>113493</v>
      </c>
      <c r="F76" s="200">
        <v>9.3154756410000008</v>
      </c>
      <c r="G76" s="200">
        <v>119155</v>
      </c>
      <c r="H76" s="189">
        <f t="shared" si="4"/>
        <v>1.0498885393812833</v>
      </c>
    </row>
    <row r="77" spans="1:8">
      <c r="B77" s="187" t="s">
        <v>366</v>
      </c>
      <c r="C77" s="187">
        <v>2024</v>
      </c>
      <c r="D77" s="200">
        <v>0.98816548400000004</v>
      </c>
      <c r="E77" s="200">
        <v>90329</v>
      </c>
      <c r="F77" s="200">
        <v>9.8907604460999998</v>
      </c>
      <c r="G77" s="200">
        <v>101401</v>
      </c>
      <c r="H77" s="189">
        <f t="shared" ref="H77" si="6">G77/E77</f>
        <v>1.1225741456232219</v>
      </c>
    </row>
    <row r="78" spans="1:8">
      <c r="A78">
        <f>IF(B78=B74, A74, A74+1)</f>
        <v>4</v>
      </c>
      <c r="B78" s="42" t="s">
        <v>392</v>
      </c>
      <c r="C78" s="42">
        <v>2000</v>
      </c>
      <c r="D78" s="182">
        <v>1.4231283601</v>
      </c>
      <c r="E78" s="182">
        <v>74774</v>
      </c>
      <c r="F78" s="182">
        <v>7.3208778849999998</v>
      </c>
      <c r="G78" s="182">
        <v>122704</v>
      </c>
      <c r="H78" s="60">
        <f t="shared" si="4"/>
        <v>1.6409982079332388</v>
      </c>
    </row>
    <row r="79" spans="1:8">
      <c r="A79">
        <f t="shared" si="5"/>
        <v>4</v>
      </c>
      <c r="B79" s="42" t="s">
        <v>392</v>
      </c>
      <c r="C79" s="42">
        <v>2001</v>
      </c>
      <c r="D79" s="182">
        <v>1.3487648624999999</v>
      </c>
      <c r="E79" s="182">
        <v>75862</v>
      </c>
      <c r="F79" s="182">
        <v>7.5877819729000002</v>
      </c>
      <c r="G79" s="182">
        <v>135341</v>
      </c>
      <c r="H79" s="60">
        <f t="shared" si="4"/>
        <v>1.7840420764018876</v>
      </c>
    </row>
    <row r="80" spans="1:8">
      <c r="A80">
        <f t="shared" si="5"/>
        <v>4</v>
      </c>
      <c r="B80" s="42" t="s">
        <v>392</v>
      </c>
      <c r="C80" s="42">
        <v>2002</v>
      </c>
      <c r="D80" s="182">
        <v>1.2781763273</v>
      </c>
      <c r="E80" s="182">
        <v>83776</v>
      </c>
      <c r="F80" s="182">
        <v>7.2181064713999996</v>
      </c>
      <c r="G80" s="182">
        <v>145147</v>
      </c>
      <c r="H80" s="60">
        <f t="shared" si="4"/>
        <v>1.7325606378915201</v>
      </c>
    </row>
    <row r="81" spans="1:8">
      <c r="A81">
        <f t="shared" si="5"/>
        <v>4</v>
      </c>
      <c r="B81" s="42" t="s">
        <v>392</v>
      </c>
      <c r="C81" s="42">
        <v>2003</v>
      </c>
      <c r="D81" s="182">
        <v>1.1692025846</v>
      </c>
      <c r="E81" s="182">
        <v>91157</v>
      </c>
      <c r="F81" s="182">
        <v>7.3341655055999997</v>
      </c>
      <c r="G81" s="182">
        <v>167233</v>
      </c>
      <c r="H81" s="60">
        <f t="shared" si="4"/>
        <v>1.8345601544587908</v>
      </c>
    </row>
    <row r="82" spans="1:8">
      <c r="A82">
        <f t="shared" si="5"/>
        <v>4</v>
      </c>
      <c r="B82" s="42" t="s">
        <v>392</v>
      </c>
      <c r="C82" s="42">
        <v>2004</v>
      </c>
      <c r="D82" s="182">
        <v>1.0701299637999999</v>
      </c>
      <c r="E82" s="182">
        <v>97027</v>
      </c>
      <c r="F82" s="182">
        <v>7.7524138764000003</v>
      </c>
      <c r="G82" s="182">
        <v>165605</v>
      </c>
      <c r="H82" s="60">
        <f t="shared" si="4"/>
        <v>1.7067929545384275</v>
      </c>
    </row>
    <row r="83" spans="1:8">
      <c r="A83">
        <f t="shared" si="5"/>
        <v>4</v>
      </c>
      <c r="B83" s="42" t="s">
        <v>392</v>
      </c>
      <c r="C83" s="42">
        <v>2005</v>
      </c>
      <c r="D83" s="182">
        <v>1.0214278656</v>
      </c>
      <c r="E83" s="182">
        <v>101200</v>
      </c>
      <c r="F83" s="182">
        <v>8.1762081852000001</v>
      </c>
      <c r="G83" s="182">
        <v>163758</v>
      </c>
      <c r="H83" s="60">
        <f t="shared" si="4"/>
        <v>1.6181620553359684</v>
      </c>
    </row>
    <row r="84" spans="1:8">
      <c r="A84">
        <f t="shared" si="5"/>
        <v>4</v>
      </c>
      <c r="B84" s="42" t="s">
        <v>392</v>
      </c>
      <c r="C84" s="42">
        <v>2006</v>
      </c>
      <c r="D84" s="182">
        <v>1.0251593967999999</v>
      </c>
      <c r="E84" s="182">
        <v>98810</v>
      </c>
      <c r="F84" s="182">
        <v>8.4060455260999998</v>
      </c>
      <c r="G84" s="182">
        <v>134033</v>
      </c>
      <c r="H84" s="60">
        <f t="shared" si="4"/>
        <v>1.3564720170023277</v>
      </c>
    </row>
    <row r="85" spans="1:8">
      <c r="A85">
        <f t="shared" si="5"/>
        <v>4</v>
      </c>
      <c r="B85" s="42" t="s">
        <v>392</v>
      </c>
      <c r="C85" s="42">
        <v>2007</v>
      </c>
      <c r="D85" s="182">
        <v>1.0246692637999999</v>
      </c>
      <c r="E85" s="182">
        <v>101138</v>
      </c>
      <c r="F85" s="182">
        <v>8.3909402850999992</v>
      </c>
      <c r="G85" s="182">
        <v>131726</v>
      </c>
      <c r="H85" s="60">
        <f t="shared" si="4"/>
        <v>1.3024382526844509</v>
      </c>
    </row>
    <row r="86" spans="1:8">
      <c r="A86">
        <f t="shared" si="5"/>
        <v>4</v>
      </c>
      <c r="B86" s="42" t="s">
        <v>392</v>
      </c>
      <c r="C86" s="42">
        <v>2008</v>
      </c>
      <c r="D86" s="182">
        <v>0.99616203349999999</v>
      </c>
      <c r="E86" s="182">
        <v>95363</v>
      </c>
      <c r="F86" s="182">
        <v>8.5563363338999991</v>
      </c>
      <c r="G86" s="182">
        <v>99758</v>
      </c>
      <c r="H86" s="60">
        <f t="shared" si="4"/>
        <v>1.046087056824974</v>
      </c>
    </row>
    <row r="87" spans="1:8">
      <c r="A87">
        <f t="shared" si="5"/>
        <v>4</v>
      </c>
      <c r="B87" s="42" t="s">
        <v>392</v>
      </c>
      <c r="C87" s="42">
        <v>2009</v>
      </c>
      <c r="D87" s="182">
        <v>1.2632425126</v>
      </c>
      <c r="E87" s="182">
        <v>70285</v>
      </c>
      <c r="F87" s="182">
        <v>8.3439534086999991</v>
      </c>
      <c r="G87" s="182">
        <v>75894</v>
      </c>
      <c r="H87" s="60">
        <f t="shared" si="4"/>
        <v>1.079803656541225</v>
      </c>
    </row>
    <row r="88" spans="1:8">
      <c r="A88">
        <f t="shared" si="5"/>
        <v>4</v>
      </c>
      <c r="B88" s="42" t="s">
        <v>392</v>
      </c>
      <c r="C88" s="42">
        <v>2010</v>
      </c>
      <c r="D88" s="182">
        <v>1.1829173312000001</v>
      </c>
      <c r="E88" s="182">
        <v>80889</v>
      </c>
      <c r="F88" s="182">
        <v>8.3152778944999994</v>
      </c>
      <c r="G88" s="182">
        <v>95216</v>
      </c>
      <c r="H88" s="60">
        <f t="shared" si="4"/>
        <v>1.1771192621988156</v>
      </c>
    </row>
    <row r="89" spans="1:8">
      <c r="A89">
        <f t="shared" si="5"/>
        <v>4</v>
      </c>
      <c r="B89" s="42" t="s">
        <v>392</v>
      </c>
      <c r="C89" s="42">
        <v>2011</v>
      </c>
      <c r="D89" s="182">
        <v>1.1323891918</v>
      </c>
      <c r="E89" s="182">
        <v>84380</v>
      </c>
      <c r="F89" s="182">
        <v>8.9794459236000002</v>
      </c>
      <c r="G89" s="182">
        <v>87136</v>
      </c>
      <c r="H89" s="60">
        <f t="shared" si="4"/>
        <v>1.0326617681915147</v>
      </c>
    </row>
    <row r="90" spans="1:8">
      <c r="A90">
        <f t="shared" si="5"/>
        <v>4</v>
      </c>
      <c r="B90" s="42" t="s">
        <v>392</v>
      </c>
      <c r="C90" s="42">
        <v>2012</v>
      </c>
      <c r="D90" s="182">
        <v>1.0665326992999999</v>
      </c>
      <c r="E90" s="182">
        <v>100522</v>
      </c>
      <c r="F90" s="182">
        <v>8.2482236548000003</v>
      </c>
      <c r="G90" s="182">
        <v>85006</v>
      </c>
      <c r="H90" s="60">
        <f t="shared" si="4"/>
        <v>0.84564572929309012</v>
      </c>
    </row>
    <row r="91" spans="1:8">
      <c r="A91">
        <f t="shared" si="5"/>
        <v>4</v>
      </c>
      <c r="B91" s="42" t="s">
        <v>392</v>
      </c>
      <c r="C91" s="42">
        <v>2013</v>
      </c>
      <c r="D91" s="182">
        <v>0.98626998210000005</v>
      </c>
      <c r="E91" s="182">
        <v>112163</v>
      </c>
      <c r="F91" s="182">
        <v>8.0298032973000009</v>
      </c>
      <c r="G91" s="182">
        <v>107421</v>
      </c>
      <c r="H91" s="60">
        <f t="shared" si="4"/>
        <v>0.95772224352059054</v>
      </c>
    </row>
    <row r="92" spans="1:8">
      <c r="A92">
        <f t="shared" si="5"/>
        <v>4</v>
      </c>
      <c r="B92" s="42" t="s">
        <v>392</v>
      </c>
      <c r="C92" s="42">
        <v>2014</v>
      </c>
      <c r="D92" s="182">
        <v>0.91984815180000001</v>
      </c>
      <c r="E92" s="182">
        <v>125125</v>
      </c>
      <c r="F92" s="182">
        <v>8.3552058561999996</v>
      </c>
      <c r="G92" s="182">
        <v>139612</v>
      </c>
      <c r="H92" s="60">
        <f t="shared" si="4"/>
        <v>1.1157802197802198</v>
      </c>
    </row>
    <row r="93" spans="1:8">
      <c r="A93">
        <f t="shared" si="5"/>
        <v>4</v>
      </c>
      <c r="B93" s="42" t="s">
        <v>392</v>
      </c>
      <c r="C93" s="42">
        <v>2015</v>
      </c>
      <c r="D93" s="182">
        <v>0.90106690700000003</v>
      </c>
      <c r="E93" s="182">
        <v>132064</v>
      </c>
      <c r="F93" s="182">
        <v>8.8057986373000006</v>
      </c>
      <c r="G93" s="182">
        <v>153812</v>
      </c>
      <c r="H93" s="60">
        <f t="shared" si="4"/>
        <v>1.1646777320087232</v>
      </c>
    </row>
    <row r="94" spans="1:8">
      <c r="A94">
        <f t="shared" si="5"/>
        <v>4</v>
      </c>
      <c r="B94" s="42" t="s">
        <v>392</v>
      </c>
      <c r="C94" s="42">
        <v>2016</v>
      </c>
      <c r="D94" s="182">
        <v>0.89940227380000004</v>
      </c>
      <c r="E94" s="182">
        <v>145217</v>
      </c>
      <c r="F94" s="182">
        <v>9.5122472160000004</v>
      </c>
      <c r="G94" s="182">
        <v>161996</v>
      </c>
      <c r="H94" s="60">
        <f t="shared" si="4"/>
        <v>1.1155443233230269</v>
      </c>
    </row>
    <row r="95" spans="1:8">
      <c r="A95">
        <f t="shared" si="5"/>
        <v>4</v>
      </c>
      <c r="B95" s="42" t="s">
        <v>392</v>
      </c>
      <c r="C95" s="42">
        <v>2017</v>
      </c>
      <c r="D95" s="182">
        <v>0.87664699599999996</v>
      </c>
      <c r="E95" s="182">
        <v>157256</v>
      </c>
      <c r="F95" s="182">
        <v>9.7595130266000005</v>
      </c>
      <c r="G95" s="182">
        <v>179517</v>
      </c>
      <c r="H95" s="60">
        <f t="shared" si="4"/>
        <v>1.1415589866205422</v>
      </c>
    </row>
    <row r="96" spans="1:8">
      <c r="A96">
        <f t="shared" si="5"/>
        <v>4</v>
      </c>
      <c r="B96" s="42" t="s">
        <v>392</v>
      </c>
      <c r="C96" s="42">
        <v>2018</v>
      </c>
      <c r="D96" s="182">
        <v>0.84783802379999995</v>
      </c>
      <c r="E96" s="182">
        <v>158443</v>
      </c>
      <c r="F96" s="182">
        <v>10.122188486000001</v>
      </c>
      <c r="G96" s="182">
        <v>160723</v>
      </c>
      <c r="H96" s="60">
        <f t="shared" si="4"/>
        <v>1.0143900330087161</v>
      </c>
    </row>
    <row r="97" spans="1:8">
      <c r="A97">
        <f t="shared" si="5"/>
        <v>4</v>
      </c>
      <c r="B97" s="42" t="s">
        <v>392</v>
      </c>
      <c r="C97" s="42">
        <v>2019</v>
      </c>
      <c r="D97" s="182">
        <v>0.843941422</v>
      </c>
      <c r="E97" s="182">
        <v>151661</v>
      </c>
      <c r="F97" s="182">
        <v>10.149695416</v>
      </c>
      <c r="G97" s="182">
        <v>152503</v>
      </c>
      <c r="H97" s="60">
        <f t="shared" si="4"/>
        <v>1.0055518557836227</v>
      </c>
    </row>
    <row r="98" spans="1:8">
      <c r="A98">
        <f t="shared" si="5"/>
        <v>4</v>
      </c>
      <c r="B98" s="42" t="s">
        <v>392</v>
      </c>
      <c r="C98" s="42">
        <v>2020</v>
      </c>
      <c r="D98" s="182">
        <v>0.96746192890000005</v>
      </c>
      <c r="E98" s="182">
        <v>118200</v>
      </c>
      <c r="F98" s="182">
        <v>10.121126795</v>
      </c>
      <c r="G98" s="182">
        <v>123412</v>
      </c>
      <c r="H98" s="60">
        <f t="shared" si="4"/>
        <v>1.0440947546531303</v>
      </c>
    </row>
    <row r="99" spans="1:8">
      <c r="A99">
        <f t="shared" si="5"/>
        <v>4</v>
      </c>
      <c r="B99" s="42" t="s">
        <v>392</v>
      </c>
      <c r="C99" s="42">
        <v>2021</v>
      </c>
      <c r="D99" s="182">
        <v>0.86012533790000001</v>
      </c>
      <c r="E99" s="182">
        <v>162760</v>
      </c>
      <c r="F99" s="182">
        <v>9.8587172029999994</v>
      </c>
      <c r="G99" s="182">
        <v>129623</v>
      </c>
      <c r="H99" s="60">
        <f t="shared" si="4"/>
        <v>0.796405750798722</v>
      </c>
    </row>
    <row r="100" spans="1:8">
      <c r="B100" s="42" t="s">
        <v>392</v>
      </c>
      <c r="C100" s="42">
        <v>2022</v>
      </c>
      <c r="D100" s="182">
        <v>0.9023933904</v>
      </c>
      <c r="E100" s="182">
        <v>161946</v>
      </c>
      <c r="F100" s="182">
        <v>9.8677515137</v>
      </c>
      <c r="G100" s="182">
        <v>120232</v>
      </c>
      <c r="H100" s="60">
        <f t="shared" si="4"/>
        <v>0.74242031294382083</v>
      </c>
    </row>
    <row r="101" spans="1:8">
      <c r="B101" s="42" t="s">
        <v>392</v>
      </c>
      <c r="C101" s="42">
        <v>2023</v>
      </c>
      <c r="D101" s="182">
        <v>0.94908871399999994</v>
      </c>
      <c r="E101" s="182">
        <v>145783</v>
      </c>
      <c r="F101" s="182">
        <v>9.2604854729999992</v>
      </c>
      <c r="G101" s="182">
        <v>123838</v>
      </c>
      <c r="H101" s="60">
        <f t="shared" si="4"/>
        <v>0.84946804497094996</v>
      </c>
    </row>
    <row r="102" spans="1:8">
      <c r="B102" s="42" t="s">
        <v>392</v>
      </c>
      <c r="C102" s="42">
        <v>2024</v>
      </c>
      <c r="D102" s="182">
        <v>1.0363049681000001</v>
      </c>
      <c r="E102" s="182">
        <v>125823</v>
      </c>
      <c r="F102" s="182">
        <v>9.7759531810000002</v>
      </c>
      <c r="G102" s="182">
        <v>106538</v>
      </c>
      <c r="H102" s="60">
        <f t="shared" ref="H102" si="7">G102/E102</f>
        <v>0.84672913537270611</v>
      </c>
    </row>
    <row r="103" spans="1:8">
      <c r="A103">
        <f>IF(B103=B99, A99, A99+1)</f>
        <v>5</v>
      </c>
      <c r="B103" s="42" t="s">
        <v>393</v>
      </c>
      <c r="C103" s="42">
        <v>2000</v>
      </c>
      <c r="D103" s="182">
        <v>5.1146883592999997</v>
      </c>
      <c r="E103" s="182">
        <v>4364</v>
      </c>
      <c r="F103" s="182">
        <v>14.614764531000001</v>
      </c>
      <c r="G103" s="182">
        <v>2357</v>
      </c>
      <c r="H103" s="60">
        <f t="shared" si="4"/>
        <v>0.54010082493125577</v>
      </c>
    </row>
    <row r="104" spans="1:8">
      <c r="A104">
        <f t="shared" si="5"/>
        <v>5</v>
      </c>
      <c r="B104" s="42" t="s">
        <v>393</v>
      </c>
      <c r="C104" s="42">
        <v>2001</v>
      </c>
      <c r="D104" s="182">
        <v>5.2426437302000002</v>
      </c>
      <c r="E104" s="182">
        <v>4418</v>
      </c>
      <c r="F104" s="182">
        <v>14.315152801</v>
      </c>
      <c r="G104" s="182">
        <v>2356</v>
      </c>
      <c r="H104" s="60">
        <f t="shared" si="4"/>
        <v>0.53327297419646902</v>
      </c>
    </row>
    <row r="105" spans="1:8">
      <c r="A105">
        <f t="shared" si="5"/>
        <v>5</v>
      </c>
      <c r="B105" s="42" t="s">
        <v>393</v>
      </c>
      <c r="C105" s="42">
        <v>2002</v>
      </c>
      <c r="D105" s="182">
        <v>4.1739801543999997</v>
      </c>
      <c r="E105" s="182">
        <v>4535</v>
      </c>
      <c r="F105" s="182">
        <v>13.845635069</v>
      </c>
      <c r="G105" s="182">
        <v>2669</v>
      </c>
      <c r="H105" s="60">
        <f t="shared" si="4"/>
        <v>0.58853362734288861</v>
      </c>
    </row>
    <row r="106" spans="1:8">
      <c r="A106">
        <f t="shared" si="5"/>
        <v>5</v>
      </c>
      <c r="B106" s="42" t="s">
        <v>393</v>
      </c>
      <c r="C106" s="42">
        <v>2003</v>
      </c>
      <c r="D106" s="182">
        <v>3.3815741416999998</v>
      </c>
      <c r="E106" s="182">
        <v>5476</v>
      </c>
      <c r="F106" s="182">
        <v>13.109616678</v>
      </c>
      <c r="G106" s="182">
        <v>2974</v>
      </c>
      <c r="H106" s="60">
        <f t="shared" si="4"/>
        <v>0.54309715120525937</v>
      </c>
    </row>
    <row r="107" spans="1:8">
      <c r="A107">
        <f t="shared" si="5"/>
        <v>5</v>
      </c>
      <c r="B107" s="42" t="s">
        <v>393</v>
      </c>
      <c r="C107" s="42">
        <v>2004</v>
      </c>
      <c r="D107" s="182">
        <v>2.7038762831000001</v>
      </c>
      <c r="E107" s="182">
        <v>7404</v>
      </c>
      <c r="F107" s="182">
        <v>12.545674629000001</v>
      </c>
      <c r="G107" s="182">
        <v>3098</v>
      </c>
      <c r="H107" s="60">
        <f t="shared" si="4"/>
        <v>0.41842247433819557</v>
      </c>
    </row>
    <row r="108" spans="1:8">
      <c r="A108">
        <f t="shared" si="5"/>
        <v>5</v>
      </c>
      <c r="B108" s="42" t="s">
        <v>393</v>
      </c>
      <c r="C108" s="42">
        <v>2005</v>
      </c>
      <c r="D108" s="182">
        <v>2.0026084569</v>
      </c>
      <c r="E108" s="182">
        <v>10926</v>
      </c>
      <c r="F108" s="182">
        <v>12.680492976</v>
      </c>
      <c r="G108" s="182">
        <v>3773</v>
      </c>
      <c r="H108" s="60">
        <f t="shared" si="4"/>
        <v>0.34532308255537253</v>
      </c>
    </row>
    <row r="109" spans="1:8">
      <c r="A109">
        <f t="shared" si="5"/>
        <v>5</v>
      </c>
      <c r="B109" s="42" t="s">
        <v>393</v>
      </c>
      <c r="C109" s="42">
        <v>2006</v>
      </c>
      <c r="D109" s="182">
        <v>1.9785491420000001</v>
      </c>
      <c r="E109" s="182">
        <v>12820</v>
      </c>
      <c r="F109" s="182">
        <v>12.772408329999999</v>
      </c>
      <c r="G109" s="182">
        <v>4418</v>
      </c>
      <c r="H109" s="60">
        <f t="shared" si="4"/>
        <v>0.34461778471138843</v>
      </c>
    </row>
    <row r="110" spans="1:8">
      <c r="A110">
        <f t="shared" si="5"/>
        <v>5</v>
      </c>
      <c r="B110" s="42" t="s">
        <v>393</v>
      </c>
      <c r="C110" s="42">
        <v>2007</v>
      </c>
      <c r="D110" s="182">
        <v>1.6343689598</v>
      </c>
      <c r="E110" s="182">
        <v>13969</v>
      </c>
      <c r="F110" s="182">
        <v>11.781760339</v>
      </c>
      <c r="G110" s="182">
        <v>4715</v>
      </c>
      <c r="H110" s="60">
        <f t="shared" si="4"/>
        <v>0.33753310902713152</v>
      </c>
    </row>
    <row r="111" spans="1:8">
      <c r="A111">
        <f t="shared" si="5"/>
        <v>5</v>
      </c>
      <c r="B111" s="42" t="s">
        <v>393</v>
      </c>
      <c r="C111" s="42">
        <v>2008</v>
      </c>
      <c r="D111" s="182">
        <v>1.5208020521000001</v>
      </c>
      <c r="E111" s="182">
        <v>15984</v>
      </c>
      <c r="F111" s="182">
        <v>12.037985529</v>
      </c>
      <c r="G111" s="182">
        <v>5252</v>
      </c>
      <c r="H111" s="60">
        <f t="shared" si="4"/>
        <v>0.32857857857857858</v>
      </c>
    </row>
    <row r="112" spans="1:8">
      <c r="A112">
        <f t="shared" si="5"/>
        <v>5</v>
      </c>
      <c r="B112" s="42" t="s">
        <v>393</v>
      </c>
      <c r="C112" s="42">
        <v>2009</v>
      </c>
      <c r="D112" s="182">
        <v>2.1575860965999998</v>
      </c>
      <c r="E112" s="182">
        <v>9379</v>
      </c>
      <c r="F112" s="182">
        <v>14.165508254000001</v>
      </c>
      <c r="G112" s="182">
        <v>3453</v>
      </c>
      <c r="H112" s="60">
        <f t="shared" si="4"/>
        <v>0.36816291715534705</v>
      </c>
    </row>
    <row r="113" spans="1:8">
      <c r="A113">
        <f t="shared" si="5"/>
        <v>5</v>
      </c>
      <c r="B113" s="42" t="s">
        <v>393</v>
      </c>
      <c r="C113" s="42">
        <v>2010</v>
      </c>
      <c r="D113" s="182">
        <v>2.5006749460000002</v>
      </c>
      <c r="E113" s="182">
        <v>7408</v>
      </c>
      <c r="F113" s="182">
        <v>14.316943522000001</v>
      </c>
      <c r="G113" s="182">
        <v>3010</v>
      </c>
      <c r="H113" s="60">
        <f t="shared" si="4"/>
        <v>0.40631749460043198</v>
      </c>
    </row>
    <row r="114" spans="1:8">
      <c r="A114">
        <f t="shared" si="5"/>
        <v>5</v>
      </c>
      <c r="B114" s="42" t="s">
        <v>393</v>
      </c>
      <c r="C114" s="42">
        <v>2011</v>
      </c>
      <c r="D114" s="182">
        <v>2.4042866710999999</v>
      </c>
      <c r="E114" s="182">
        <v>7465</v>
      </c>
      <c r="F114" s="182">
        <v>14.693440179</v>
      </c>
      <c r="G114" s="182">
        <v>2683</v>
      </c>
      <c r="H114" s="60">
        <f t="shared" si="4"/>
        <v>0.359410582719357</v>
      </c>
    </row>
    <row r="115" spans="1:8">
      <c r="A115">
        <f t="shared" si="5"/>
        <v>5</v>
      </c>
      <c r="B115" s="42" t="s">
        <v>393</v>
      </c>
      <c r="C115" s="42">
        <v>2012</v>
      </c>
      <c r="D115" s="182">
        <v>2.8499926932999999</v>
      </c>
      <c r="E115" s="182">
        <v>6843</v>
      </c>
      <c r="F115" s="182">
        <v>13.730104593</v>
      </c>
      <c r="G115" s="182">
        <v>2199</v>
      </c>
      <c r="H115" s="60">
        <f t="shared" si="4"/>
        <v>0.32135028496273566</v>
      </c>
    </row>
    <row r="116" spans="1:8">
      <c r="A116">
        <f t="shared" si="5"/>
        <v>5</v>
      </c>
      <c r="B116" s="42" t="s">
        <v>393</v>
      </c>
      <c r="C116" s="42">
        <v>2013</v>
      </c>
      <c r="D116" s="182">
        <v>2.6427248024000001</v>
      </c>
      <c r="E116" s="182">
        <v>8096</v>
      </c>
      <c r="F116" s="182">
        <v>13.653772866000001</v>
      </c>
      <c r="G116" s="182">
        <v>2624</v>
      </c>
      <c r="H116" s="60">
        <f t="shared" si="4"/>
        <v>0.32411067193675891</v>
      </c>
    </row>
    <row r="117" spans="1:8">
      <c r="A117">
        <f t="shared" si="5"/>
        <v>5</v>
      </c>
      <c r="B117" s="42" t="s">
        <v>393</v>
      </c>
      <c r="C117" s="42">
        <v>2014</v>
      </c>
      <c r="D117" s="182">
        <v>2.6948755992</v>
      </c>
      <c r="E117" s="182">
        <v>8762</v>
      </c>
      <c r="F117" s="182">
        <v>14.082817085</v>
      </c>
      <c r="G117" s="182">
        <v>3067</v>
      </c>
      <c r="H117" s="60">
        <f t="shared" si="4"/>
        <v>0.35003423875827439</v>
      </c>
    </row>
    <row r="118" spans="1:8">
      <c r="A118">
        <f t="shared" si="5"/>
        <v>5</v>
      </c>
      <c r="B118" s="42" t="s">
        <v>393</v>
      </c>
      <c r="C118" s="42">
        <v>2015</v>
      </c>
      <c r="D118" s="182">
        <v>2.4734423911999999</v>
      </c>
      <c r="E118" s="182">
        <v>9903</v>
      </c>
      <c r="F118" s="182">
        <v>14.363981319000001</v>
      </c>
      <c r="G118" s="182">
        <v>3426</v>
      </c>
      <c r="H118" s="60">
        <f t="shared" si="4"/>
        <v>0.34595577097849134</v>
      </c>
    </row>
    <row r="119" spans="1:8">
      <c r="A119">
        <f t="shared" si="5"/>
        <v>5</v>
      </c>
      <c r="B119" s="42" t="s">
        <v>393</v>
      </c>
      <c r="C119" s="42">
        <v>2016</v>
      </c>
      <c r="D119" s="182">
        <v>2.6837717480999999</v>
      </c>
      <c r="E119" s="182">
        <v>9656</v>
      </c>
      <c r="F119" s="182">
        <v>14.979731744</v>
      </c>
      <c r="G119" s="182">
        <v>3355</v>
      </c>
      <c r="H119" s="60">
        <f t="shared" si="4"/>
        <v>0.34745236122618062</v>
      </c>
    </row>
    <row r="120" spans="1:8">
      <c r="A120">
        <f t="shared" si="5"/>
        <v>5</v>
      </c>
      <c r="B120" s="42" t="s">
        <v>393</v>
      </c>
      <c r="C120" s="42">
        <v>2017</v>
      </c>
      <c r="D120" s="182">
        <v>2.5463707625000001</v>
      </c>
      <c r="E120" s="182">
        <v>9823</v>
      </c>
      <c r="F120" s="182">
        <v>14.084083686</v>
      </c>
      <c r="G120" s="182">
        <v>3776</v>
      </c>
      <c r="H120" s="60">
        <f t="shared" si="4"/>
        <v>0.38440394991346838</v>
      </c>
    </row>
    <row r="121" spans="1:8">
      <c r="A121">
        <f t="shared" si="5"/>
        <v>5</v>
      </c>
      <c r="B121" s="42" t="s">
        <v>393</v>
      </c>
      <c r="C121" s="42">
        <v>2018</v>
      </c>
      <c r="D121" s="182">
        <v>2.5900289449999998</v>
      </c>
      <c r="E121" s="182">
        <v>10019</v>
      </c>
      <c r="F121" s="182">
        <v>15.722052067</v>
      </c>
      <c r="G121" s="182">
        <v>3918</v>
      </c>
      <c r="H121" s="60">
        <f t="shared" si="4"/>
        <v>0.3910569917157401</v>
      </c>
    </row>
    <row r="122" spans="1:8">
      <c r="A122">
        <f t="shared" si="5"/>
        <v>5</v>
      </c>
      <c r="B122" s="42" t="s">
        <v>393</v>
      </c>
      <c r="C122" s="42">
        <v>2019</v>
      </c>
      <c r="D122" s="182">
        <v>2.5993713242999998</v>
      </c>
      <c r="E122" s="182">
        <v>9862</v>
      </c>
      <c r="F122" s="182">
        <v>15.996038483</v>
      </c>
      <c r="G122" s="182">
        <v>3534</v>
      </c>
      <c r="H122" s="60">
        <f t="shared" si="4"/>
        <v>0.3583451632528899</v>
      </c>
    </row>
    <row r="123" spans="1:8">
      <c r="A123">
        <f t="shared" si="5"/>
        <v>5</v>
      </c>
      <c r="B123" s="42" t="s">
        <v>393</v>
      </c>
      <c r="C123" s="42">
        <v>2020</v>
      </c>
      <c r="D123" s="182">
        <v>2.5803374557000001</v>
      </c>
      <c r="E123" s="182">
        <v>10431</v>
      </c>
      <c r="F123" s="182">
        <v>16.838980463999999</v>
      </c>
      <c r="G123" s="182">
        <v>3276</v>
      </c>
      <c r="H123" s="60">
        <f t="shared" si="4"/>
        <v>0.31406384814495253</v>
      </c>
    </row>
    <row r="124" spans="1:8">
      <c r="A124">
        <f t="shared" si="5"/>
        <v>5</v>
      </c>
      <c r="B124" s="42" t="s">
        <v>393</v>
      </c>
      <c r="C124" s="42">
        <v>2021</v>
      </c>
      <c r="D124" s="182">
        <v>2.2818496253</v>
      </c>
      <c r="E124" s="182">
        <v>12143</v>
      </c>
      <c r="F124" s="182">
        <v>18.744706699000002</v>
      </c>
      <c r="G124" s="182">
        <v>2881</v>
      </c>
      <c r="H124" s="60">
        <f t="shared" si="4"/>
        <v>0.23725603228197314</v>
      </c>
    </row>
    <row r="125" spans="1:8">
      <c r="B125" s="187" t="s">
        <v>393</v>
      </c>
      <c r="C125" s="187">
        <v>2022</v>
      </c>
      <c r="D125" s="200">
        <v>2.4418662675</v>
      </c>
      <c r="E125" s="200">
        <v>12024</v>
      </c>
      <c r="F125" s="200">
        <v>21.579859677999998</v>
      </c>
      <c r="G125" s="200">
        <v>2423</v>
      </c>
      <c r="H125" s="189">
        <f t="shared" si="4"/>
        <v>0.20151363938789088</v>
      </c>
    </row>
    <row r="126" spans="1:8">
      <c r="B126" s="187" t="s">
        <v>393</v>
      </c>
      <c r="C126" s="187">
        <v>2023</v>
      </c>
      <c r="D126" s="200">
        <v>2.5161613271999999</v>
      </c>
      <c r="E126" s="200">
        <v>10488</v>
      </c>
      <c r="F126" s="200">
        <v>21.923383317999999</v>
      </c>
      <c r="G126" s="200">
        <v>2134</v>
      </c>
      <c r="H126" s="189">
        <f t="shared" si="4"/>
        <v>0.20347063310450039</v>
      </c>
    </row>
    <row r="127" spans="1:8">
      <c r="B127" s="187" t="s">
        <v>393</v>
      </c>
      <c r="C127" s="187">
        <v>2024</v>
      </c>
      <c r="D127" s="200">
        <v>2.8584992343</v>
      </c>
      <c r="E127" s="200">
        <v>9795</v>
      </c>
      <c r="F127" s="200">
        <v>22.079477783000002</v>
      </c>
      <c r="G127" s="200">
        <v>2183</v>
      </c>
      <c r="H127" s="189">
        <f t="shared" ref="H127" si="8">G127/E127</f>
        <v>0.22286881061766206</v>
      </c>
    </row>
    <row r="128" spans="1:8">
      <c r="A128">
        <f>IF(B128=B124, A124, A124+1)</f>
        <v>6</v>
      </c>
      <c r="B128" s="42" t="s">
        <v>394</v>
      </c>
      <c r="C128" s="42">
        <v>2000</v>
      </c>
      <c r="D128" s="182">
        <v>3.7980720446</v>
      </c>
      <c r="E128" s="182">
        <v>1971</v>
      </c>
      <c r="F128" s="182">
        <v>17.242837958999999</v>
      </c>
      <c r="G128" s="182">
        <v>2234</v>
      </c>
      <c r="H128" s="60">
        <f t="shared" si="4"/>
        <v>1.1334348046676814</v>
      </c>
    </row>
    <row r="129" spans="1:8">
      <c r="A129">
        <f t="shared" si="5"/>
        <v>6</v>
      </c>
      <c r="B129" s="42" t="s">
        <v>394</v>
      </c>
      <c r="C129" s="42">
        <v>2001</v>
      </c>
      <c r="D129" s="182">
        <v>3.2605786617999999</v>
      </c>
      <c r="E129" s="182">
        <v>2765</v>
      </c>
      <c r="F129" s="182">
        <v>17.665803108999999</v>
      </c>
      <c r="G129" s="182">
        <v>2316</v>
      </c>
      <c r="H129" s="60">
        <f t="shared" si="4"/>
        <v>0.83761301989150094</v>
      </c>
    </row>
    <row r="130" spans="1:8">
      <c r="A130">
        <f t="shared" si="5"/>
        <v>6</v>
      </c>
      <c r="B130" s="42" t="s">
        <v>394</v>
      </c>
      <c r="C130" s="42">
        <v>2002</v>
      </c>
      <c r="D130" s="182">
        <v>2.8103241297000001</v>
      </c>
      <c r="E130" s="182">
        <v>3332</v>
      </c>
      <c r="F130" s="182">
        <v>17.548704012999998</v>
      </c>
      <c r="G130" s="182">
        <v>2392</v>
      </c>
      <c r="H130" s="60">
        <f t="shared" si="4"/>
        <v>0.71788715486194477</v>
      </c>
    </row>
    <row r="131" spans="1:8">
      <c r="A131">
        <f t="shared" si="5"/>
        <v>6</v>
      </c>
      <c r="B131" s="42" t="s">
        <v>394</v>
      </c>
      <c r="C131" s="42">
        <v>2003</v>
      </c>
      <c r="D131" s="182">
        <v>3.0859446304000002</v>
      </c>
      <c r="E131" s="182">
        <v>3287</v>
      </c>
      <c r="F131" s="182">
        <v>17.567722242999999</v>
      </c>
      <c r="G131" s="182">
        <v>2621</v>
      </c>
      <c r="H131" s="60">
        <f t="shared" si="4"/>
        <v>0.79738363249163369</v>
      </c>
    </row>
    <row r="132" spans="1:8">
      <c r="A132">
        <f t="shared" si="5"/>
        <v>6</v>
      </c>
      <c r="B132" s="42" t="s">
        <v>394</v>
      </c>
      <c r="C132" s="42">
        <v>2004</v>
      </c>
      <c r="D132" s="182">
        <v>3.0402082731000002</v>
      </c>
      <c r="E132" s="182">
        <v>3457</v>
      </c>
      <c r="F132" s="182">
        <v>17.165203074000001</v>
      </c>
      <c r="G132" s="182">
        <v>2733</v>
      </c>
      <c r="H132" s="60">
        <f t="shared" si="4"/>
        <v>0.79056985825860571</v>
      </c>
    </row>
    <row r="133" spans="1:8">
      <c r="A133">
        <f t="shared" si="5"/>
        <v>6</v>
      </c>
      <c r="B133" s="42" t="s">
        <v>394</v>
      </c>
      <c r="C133" s="42">
        <v>2005</v>
      </c>
      <c r="D133" s="182">
        <v>2.5155691678999998</v>
      </c>
      <c r="E133" s="182">
        <v>3918</v>
      </c>
      <c r="F133" s="182">
        <v>16.320603577</v>
      </c>
      <c r="G133" s="182">
        <v>2684</v>
      </c>
      <c r="H133" s="60">
        <f t="shared" si="4"/>
        <v>0.68504338948443089</v>
      </c>
    </row>
    <row r="134" spans="1:8">
      <c r="A134">
        <f t="shared" si="5"/>
        <v>6</v>
      </c>
      <c r="B134" s="42" t="s">
        <v>394</v>
      </c>
      <c r="C134" s="42">
        <v>2006</v>
      </c>
      <c r="D134" s="182">
        <v>2.7930292598999999</v>
      </c>
      <c r="E134" s="182">
        <v>3486</v>
      </c>
      <c r="F134" s="182">
        <v>17.314590300999999</v>
      </c>
      <c r="G134" s="182">
        <v>2392</v>
      </c>
      <c r="H134" s="60">
        <f t="shared" si="4"/>
        <v>0.6861732644865175</v>
      </c>
    </row>
    <row r="135" spans="1:8">
      <c r="A135">
        <f t="shared" si="5"/>
        <v>6</v>
      </c>
      <c r="B135" s="42" t="s">
        <v>394</v>
      </c>
      <c r="C135" s="42">
        <v>2007</v>
      </c>
      <c r="D135" s="182">
        <v>0.62307484459999996</v>
      </c>
      <c r="E135" s="182">
        <v>3701</v>
      </c>
      <c r="F135" s="182">
        <v>19.213000579999999</v>
      </c>
      <c r="G135" s="182">
        <v>1723</v>
      </c>
      <c r="H135" s="60">
        <f t="shared" si="4"/>
        <v>0.46554985139151583</v>
      </c>
    </row>
    <row r="136" spans="1:8">
      <c r="A136">
        <f t="shared" si="5"/>
        <v>6</v>
      </c>
      <c r="B136" s="42" t="s">
        <v>394</v>
      </c>
      <c r="C136" s="42">
        <v>2008</v>
      </c>
      <c r="D136" s="182">
        <v>0.60502172860000003</v>
      </c>
      <c r="E136" s="182">
        <v>4142</v>
      </c>
      <c r="F136" s="182">
        <v>18.605368361</v>
      </c>
      <c r="G136" s="182">
        <v>1751</v>
      </c>
      <c r="H136" s="60">
        <f t="shared" si="4"/>
        <v>0.42274263640753257</v>
      </c>
    </row>
    <row r="137" spans="1:8">
      <c r="A137">
        <f t="shared" si="5"/>
        <v>6</v>
      </c>
      <c r="B137" s="42" t="s">
        <v>394</v>
      </c>
      <c r="C137" s="42">
        <v>2009</v>
      </c>
      <c r="D137" s="182">
        <v>0.62895853739999996</v>
      </c>
      <c r="E137" s="182">
        <v>3063</v>
      </c>
      <c r="F137" s="182">
        <v>18.920859794999998</v>
      </c>
      <c r="G137" s="182">
        <v>2047</v>
      </c>
      <c r="H137" s="60">
        <f t="shared" si="4"/>
        <v>0.66829905321580152</v>
      </c>
    </row>
    <row r="138" spans="1:8">
      <c r="A138">
        <f t="shared" si="5"/>
        <v>6</v>
      </c>
      <c r="B138" s="42" t="s">
        <v>394</v>
      </c>
      <c r="C138" s="42">
        <v>2010</v>
      </c>
      <c r="D138" s="182">
        <v>0.53031496060000005</v>
      </c>
      <c r="E138" s="182">
        <v>2540</v>
      </c>
      <c r="F138" s="182">
        <v>18.618556700999999</v>
      </c>
      <c r="G138" s="182">
        <v>2231</v>
      </c>
      <c r="H138" s="60">
        <f t="shared" si="4"/>
        <v>0.87834645669291334</v>
      </c>
    </row>
    <row r="139" spans="1:8">
      <c r="A139">
        <f t="shared" si="5"/>
        <v>6</v>
      </c>
      <c r="B139" s="42" t="s">
        <v>394</v>
      </c>
      <c r="C139" s="42">
        <v>2011</v>
      </c>
      <c r="D139" s="182">
        <v>0.52758237689999998</v>
      </c>
      <c r="E139" s="182">
        <v>2701</v>
      </c>
      <c r="F139" s="182">
        <v>16.679638364999999</v>
      </c>
      <c r="G139" s="182">
        <v>2544</v>
      </c>
      <c r="H139" s="60">
        <f t="shared" si="4"/>
        <v>0.94187338022954459</v>
      </c>
    </row>
    <row r="140" spans="1:8">
      <c r="A140">
        <f t="shared" si="5"/>
        <v>6</v>
      </c>
      <c r="B140" s="42" t="s">
        <v>394</v>
      </c>
      <c r="C140" s="42">
        <v>2012</v>
      </c>
      <c r="D140" s="182">
        <v>0.56169138529999996</v>
      </c>
      <c r="E140" s="182">
        <v>3169</v>
      </c>
      <c r="F140" s="182">
        <v>17.509669102</v>
      </c>
      <c r="G140" s="182">
        <v>2327</v>
      </c>
      <c r="H140" s="60">
        <f t="shared" si="4"/>
        <v>0.73430104133796148</v>
      </c>
    </row>
    <row r="141" spans="1:8">
      <c r="A141">
        <f t="shared" si="5"/>
        <v>6</v>
      </c>
      <c r="B141" s="42" t="s">
        <v>394</v>
      </c>
      <c r="C141" s="42">
        <v>2013</v>
      </c>
      <c r="D141" s="182">
        <v>0.52874269900000004</v>
      </c>
      <c r="E141" s="182">
        <v>3253</v>
      </c>
      <c r="F141" s="182">
        <v>17.677294270000001</v>
      </c>
      <c r="G141" s="182">
        <v>2321</v>
      </c>
      <c r="H141" s="60">
        <f t="shared" si="4"/>
        <v>0.71349523516753766</v>
      </c>
    </row>
    <row r="142" spans="1:8">
      <c r="A142">
        <f t="shared" si="5"/>
        <v>6</v>
      </c>
      <c r="B142" s="42" t="s">
        <v>394</v>
      </c>
      <c r="C142" s="42">
        <v>2014</v>
      </c>
      <c r="D142" s="182">
        <v>0.50126678489999998</v>
      </c>
      <c r="E142" s="182">
        <v>3947</v>
      </c>
      <c r="F142" s="182">
        <v>16.312719469000001</v>
      </c>
      <c r="G142" s="182">
        <v>2563</v>
      </c>
      <c r="H142" s="60">
        <f t="shared" ref="H142:H175" si="9">G142/E142</f>
        <v>0.64935393970103872</v>
      </c>
    </row>
    <row r="143" spans="1:8">
      <c r="A143">
        <f t="shared" si="5"/>
        <v>6</v>
      </c>
      <c r="B143" s="42" t="s">
        <v>394</v>
      </c>
      <c r="C143" s="42">
        <v>2015</v>
      </c>
      <c r="D143" s="182">
        <v>0.5</v>
      </c>
      <c r="E143" s="182">
        <v>3745</v>
      </c>
      <c r="F143" s="182">
        <v>17.314046440999999</v>
      </c>
      <c r="G143" s="182">
        <v>2627</v>
      </c>
      <c r="H143" s="60">
        <f t="shared" si="9"/>
        <v>0.70146862483311079</v>
      </c>
    </row>
    <row r="144" spans="1:8">
      <c r="A144">
        <f t="shared" si="5"/>
        <v>6</v>
      </c>
      <c r="B144" s="42" t="s">
        <v>394</v>
      </c>
      <c r="C144" s="42">
        <v>2016</v>
      </c>
      <c r="D144" s="182">
        <v>0.53770102819999999</v>
      </c>
      <c r="E144" s="182">
        <v>3793</v>
      </c>
      <c r="F144" s="182">
        <v>17.474503310999999</v>
      </c>
      <c r="G144" s="182">
        <v>3020</v>
      </c>
      <c r="H144" s="60">
        <f t="shared" si="9"/>
        <v>0.79620353282362244</v>
      </c>
    </row>
    <row r="145" spans="1:8">
      <c r="A145">
        <f t="shared" si="5"/>
        <v>6</v>
      </c>
      <c r="B145" s="42" t="s">
        <v>394</v>
      </c>
      <c r="C145" s="42">
        <v>2017</v>
      </c>
      <c r="D145" s="182">
        <v>0.53898225960000001</v>
      </c>
      <c r="E145" s="182">
        <v>4284</v>
      </c>
      <c r="F145" s="182">
        <v>14.976257474000001</v>
      </c>
      <c r="G145" s="182">
        <v>2843</v>
      </c>
      <c r="H145" s="60">
        <f t="shared" si="9"/>
        <v>0.66363211951447243</v>
      </c>
    </row>
    <row r="146" spans="1:8">
      <c r="A146">
        <f t="shared" si="5"/>
        <v>6</v>
      </c>
      <c r="B146" s="42" t="s">
        <v>394</v>
      </c>
      <c r="C146" s="42">
        <v>2018</v>
      </c>
      <c r="D146" s="182">
        <v>0.51212997999999998</v>
      </c>
      <c r="E146" s="182">
        <v>4493</v>
      </c>
      <c r="F146" s="182">
        <v>16.117150706</v>
      </c>
      <c r="G146" s="182">
        <v>2548</v>
      </c>
      <c r="H146" s="60">
        <f t="shared" si="9"/>
        <v>0.56710438459826396</v>
      </c>
    </row>
    <row r="147" spans="1:8">
      <c r="A147">
        <f t="shared" ref="A147:A213" si="10">IF(B147=B146, A146, A146+1)</f>
        <v>6</v>
      </c>
      <c r="B147" s="42" t="s">
        <v>394</v>
      </c>
      <c r="C147" s="42">
        <v>2019</v>
      </c>
      <c r="D147" s="182">
        <v>0.52747252749999995</v>
      </c>
      <c r="E147" s="182">
        <v>4459</v>
      </c>
      <c r="F147" s="182">
        <v>15.292200233000001</v>
      </c>
      <c r="G147" s="182">
        <v>2577</v>
      </c>
      <c r="H147" s="60">
        <f t="shared" si="9"/>
        <v>0.57793227180982287</v>
      </c>
    </row>
    <row r="148" spans="1:8">
      <c r="A148">
        <f t="shared" si="10"/>
        <v>6</v>
      </c>
      <c r="B148" s="42" t="s">
        <v>394</v>
      </c>
      <c r="C148" s="42">
        <v>2020</v>
      </c>
      <c r="D148" s="182">
        <v>0.51542952460000002</v>
      </c>
      <c r="E148" s="182">
        <v>3597</v>
      </c>
      <c r="F148" s="182">
        <v>15.081426056</v>
      </c>
      <c r="G148" s="182">
        <v>2272</v>
      </c>
      <c r="H148" s="60">
        <f t="shared" si="9"/>
        <v>0.63163747567417294</v>
      </c>
    </row>
    <row r="149" spans="1:8">
      <c r="A149">
        <f t="shared" si="10"/>
        <v>6</v>
      </c>
      <c r="B149" s="42" t="s">
        <v>394</v>
      </c>
      <c r="C149" s="42">
        <v>2021</v>
      </c>
      <c r="D149" s="182">
        <v>0.50738396620000004</v>
      </c>
      <c r="E149" s="182">
        <v>4740</v>
      </c>
      <c r="F149" s="182">
        <v>14.445074277</v>
      </c>
      <c r="G149" s="182">
        <v>2558</v>
      </c>
      <c r="H149" s="60">
        <f t="shared" si="9"/>
        <v>0.53966244725738399</v>
      </c>
    </row>
    <row r="150" spans="1:8">
      <c r="B150" s="42" t="s">
        <v>394</v>
      </c>
      <c r="C150" s="42">
        <v>2022</v>
      </c>
      <c r="D150" s="182">
        <v>0.5228577083</v>
      </c>
      <c r="E150" s="182">
        <v>5053</v>
      </c>
      <c r="F150" s="182">
        <v>14.740724382</v>
      </c>
      <c r="G150" s="182">
        <v>2264</v>
      </c>
      <c r="H150" s="60">
        <f t="shared" si="9"/>
        <v>0.44805066297249158</v>
      </c>
    </row>
    <row r="151" spans="1:8">
      <c r="B151" s="42" t="s">
        <v>394</v>
      </c>
      <c r="C151" s="42">
        <v>2023</v>
      </c>
      <c r="D151" s="182">
        <v>0.5300107181</v>
      </c>
      <c r="E151" s="182">
        <v>4665</v>
      </c>
      <c r="F151" s="182">
        <v>14.599907063</v>
      </c>
      <c r="G151" s="182">
        <v>2152</v>
      </c>
      <c r="H151" s="60">
        <f t="shared" si="9"/>
        <v>0.46130760986066455</v>
      </c>
    </row>
    <row r="152" spans="1:8">
      <c r="B152" s="42" t="s">
        <v>394</v>
      </c>
      <c r="C152" s="42">
        <v>2024</v>
      </c>
      <c r="D152" s="182">
        <v>0.51731728789999998</v>
      </c>
      <c r="E152" s="182">
        <v>3407</v>
      </c>
      <c r="F152" s="182">
        <v>14.671052632</v>
      </c>
      <c r="G152" s="182">
        <v>2166</v>
      </c>
      <c r="H152" s="60">
        <f t="shared" ref="H152" si="11">G152/E152</f>
        <v>0.6357499266216613</v>
      </c>
    </row>
    <row r="153" spans="1:8">
      <c r="A153">
        <f>IF(B153=B149, A149, A149+1)</f>
        <v>7</v>
      </c>
      <c r="B153" s="42" t="s">
        <v>395</v>
      </c>
      <c r="C153" s="42">
        <v>2000</v>
      </c>
      <c r="D153" s="182">
        <v>2.6238746249</v>
      </c>
      <c r="E153" s="182">
        <v>2999</v>
      </c>
      <c r="F153" s="182">
        <v>8.8137845499999994</v>
      </c>
      <c r="G153" s="182">
        <v>2822</v>
      </c>
      <c r="H153" s="60">
        <f t="shared" si="9"/>
        <v>0.94098032677559185</v>
      </c>
    </row>
    <row r="154" spans="1:8">
      <c r="A154">
        <f t="shared" si="10"/>
        <v>7</v>
      </c>
      <c r="B154" s="42" t="s">
        <v>395</v>
      </c>
      <c r="C154" s="42">
        <v>2001</v>
      </c>
      <c r="D154" s="182">
        <v>2.5599929627</v>
      </c>
      <c r="E154" s="182">
        <v>2842</v>
      </c>
      <c r="F154" s="182">
        <v>9.2093337842</v>
      </c>
      <c r="G154" s="182">
        <v>2957</v>
      </c>
      <c r="H154" s="60">
        <f t="shared" si="9"/>
        <v>1.0404644616467276</v>
      </c>
    </row>
    <row r="155" spans="1:8">
      <c r="A155">
        <f t="shared" si="10"/>
        <v>7</v>
      </c>
      <c r="B155" s="42" t="s">
        <v>395</v>
      </c>
      <c r="C155" s="42">
        <v>2002</v>
      </c>
      <c r="D155" s="182">
        <v>2.0697776477000001</v>
      </c>
      <c r="E155" s="182">
        <v>3418</v>
      </c>
      <c r="F155" s="182">
        <v>9.1943488942999991</v>
      </c>
      <c r="G155" s="182">
        <v>4070</v>
      </c>
      <c r="H155" s="60">
        <f t="shared" si="9"/>
        <v>1.1907548273844353</v>
      </c>
    </row>
    <row r="156" spans="1:8">
      <c r="A156">
        <f t="shared" si="10"/>
        <v>7</v>
      </c>
      <c r="B156" s="42" t="s">
        <v>395</v>
      </c>
      <c r="C156" s="42">
        <v>2003</v>
      </c>
      <c r="D156" s="182">
        <v>1.7108878148</v>
      </c>
      <c r="E156" s="182">
        <v>3931</v>
      </c>
      <c r="F156" s="182">
        <v>9.6960513326999997</v>
      </c>
      <c r="G156" s="182">
        <v>5065</v>
      </c>
      <c r="H156" s="60">
        <f t="shared" si="9"/>
        <v>1.2884762147036377</v>
      </c>
    </row>
    <row r="157" spans="1:8">
      <c r="A157">
        <f t="shared" si="10"/>
        <v>7</v>
      </c>
      <c r="B157" s="42" t="s">
        <v>395</v>
      </c>
      <c r="C157" s="42">
        <v>2004</v>
      </c>
      <c r="D157" s="182">
        <v>1.6399378054</v>
      </c>
      <c r="E157" s="182">
        <v>4502</v>
      </c>
      <c r="F157" s="182">
        <v>10.19158062</v>
      </c>
      <c r="G157" s="182">
        <v>6295</v>
      </c>
      <c r="H157" s="60">
        <f t="shared" si="9"/>
        <v>1.3982674366948022</v>
      </c>
    </row>
    <row r="158" spans="1:8">
      <c r="A158">
        <f t="shared" si="10"/>
        <v>7</v>
      </c>
      <c r="B158" s="42" t="s">
        <v>395</v>
      </c>
      <c r="C158" s="42">
        <v>2005</v>
      </c>
      <c r="D158" s="182">
        <v>1.3157728707</v>
      </c>
      <c r="E158" s="182">
        <v>4755</v>
      </c>
      <c r="F158" s="182">
        <v>10.486164209</v>
      </c>
      <c r="G158" s="182">
        <v>5493</v>
      </c>
      <c r="H158" s="60">
        <f t="shared" si="9"/>
        <v>1.155205047318612</v>
      </c>
    </row>
    <row r="159" spans="1:8">
      <c r="A159">
        <f t="shared" si="10"/>
        <v>7</v>
      </c>
      <c r="B159" s="42" t="s">
        <v>395</v>
      </c>
      <c r="C159" s="42">
        <v>2006</v>
      </c>
      <c r="D159" s="182">
        <v>1.3589153236</v>
      </c>
      <c r="E159" s="182">
        <v>3909</v>
      </c>
      <c r="F159" s="182">
        <v>10.633743196999999</v>
      </c>
      <c r="G159" s="182">
        <v>4961</v>
      </c>
      <c r="H159" s="60">
        <f t="shared" si="9"/>
        <v>1.2691225377334356</v>
      </c>
    </row>
    <row r="160" spans="1:8">
      <c r="A160">
        <f t="shared" si="10"/>
        <v>7</v>
      </c>
      <c r="B160" s="42" t="s">
        <v>395</v>
      </c>
      <c r="C160" s="42">
        <v>2007</v>
      </c>
      <c r="D160" s="182">
        <v>1.4499274311000001</v>
      </c>
      <c r="E160" s="182">
        <v>4134</v>
      </c>
      <c r="F160" s="182">
        <v>10.465477917999999</v>
      </c>
      <c r="G160" s="182">
        <v>4823</v>
      </c>
      <c r="H160" s="60">
        <f t="shared" si="9"/>
        <v>1.1666666666666667</v>
      </c>
    </row>
    <row r="161" spans="1:8">
      <c r="A161">
        <f t="shared" si="10"/>
        <v>7</v>
      </c>
      <c r="B161" s="42" t="s">
        <v>395</v>
      </c>
      <c r="C161" s="42">
        <v>2008</v>
      </c>
      <c r="D161" s="182">
        <v>1.2442748092</v>
      </c>
      <c r="E161" s="182">
        <v>4323</v>
      </c>
      <c r="F161" s="182">
        <v>10.696218141999999</v>
      </c>
      <c r="G161" s="182">
        <v>3649</v>
      </c>
      <c r="H161" s="60">
        <f t="shared" si="9"/>
        <v>0.84408975248669904</v>
      </c>
    </row>
    <row r="162" spans="1:8">
      <c r="A162">
        <f t="shared" si="10"/>
        <v>7</v>
      </c>
      <c r="B162" s="42" t="s">
        <v>395</v>
      </c>
      <c r="C162" s="42">
        <v>2009</v>
      </c>
      <c r="D162" s="182">
        <v>1.7555831265999999</v>
      </c>
      <c r="E162" s="182">
        <v>2418</v>
      </c>
      <c r="F162" s="182">
        <v>7.4023702032000003</v>
      </c>
      <c r="G162" s="182">
        <v>886</v>
      </c>
      <c r="H162" s="60">
        <f t="shared" si="9"/>
        <v>0.36641852770885031</v>
      </c>
    </row>
    <row r="163" spans="1:8">
      <c r="A163">
        <f t="shared" si="10"/>
        <v>7</v>
      </c>
      <c r="B163" s="42" t="s">
        <v>395</v>
      </c>
      <c r="C163" s="42">
        <v>2010</v>
      </c>
      <c r="D163" s="182">
        <v>1.9282178217999999</v>
      </c>
      <c r="E163" s="182">
        <v>2424</v>
      </c>
      <c r="F163" s="182">
        <v>10.042194093000001</v>
      </c>
      <c r="G163" s="182">
        <v>711</v>
      </c>
      <c r="H163" s="60">
        <f t="shared" si="9"/>
        <v>0.2933168316831683</v>
      </c>
    </row>
    <row r="164" spans="1:8">
      <c r="A164">
        <f t="shared" si="10"/>
        <v>7</v>
      </c>
      <c r="B164" s="42" t="s">
        <v>395</v>
      </c>
      <c r="C164" s="42">
        <v>2011</v>
      </c>
      <c r="D164" s="182">
        <v>1.4708754796000001</v>
      </c>
      <c r="E164" s="182">
        <v>2867</v>
      </c>
      <c r="F164" s="182">
        <v>10.123239437000001</v>
      </c>
      <c r="G164" s="182">
        <v>710</v>
      </c>
      <c r="H164" s="60">
        <f t="shared" si="9"/>
        <v>0.24764562260202302</v>
      </c>
    </row>
    <row r="165" spans="1:8">
      <c r="A165">
        <f t="shared" si="10"/>
        <v>7</v>
      </c>
      <c r="B165" s="42" t="s">
        <v>395</v>
      </c>
      <c r="C165" s="42">
        <v>2012</v>
      </c>
      <c r="D165" s="182">
        <v>1.5320228281999999</v>
      </c>
      <c r="E165" s="182">
        <v>3154</v>
      </c>
      <c r="F165" s="182">
        <v>8.4481132075000005</v>
      </c>
      <c r="G165" s="182">
        <v>742</v>
      </c>
      <c r="H165" s="60">
        <f t="shared" si="9"/>
        <v>0.2352568167406468</v>
      </c>
    </row>
    <row r="166" spans="1:8">
      <c r="A166">
        <f t="shared" si="10"/>
        <v>7</v>
      </c>
      <c r="B166" s="42" t="s">
        <v>395</v>
      </c>
      <c r="C166" s="42">
        <v>2013</v>
      </c>
      <c r="D166" s="182">
        <v>1.2784119107</v>
      </c>
      <c r="E166" s="182">
        <v>4030</v>
      </c>
      <c r="F166" s="182">
        <v>7.7061005771</v>
      </c>
      <c r="G166" s="182">
        <v>1213</v>
      </c>
      <c r="H166" s="60">
        <f t="shared" si="9"/>
        <v>0.3009925558312655</v>
      </c>
    </row>
    <row r="167" spans="1:8">
      <c r="A167">
        <f t="shared" si="10"/>
        <v>7</v>
      </c>
      <c r="B167" s="42" t="s">
        <v>395</v>
      </c>
      <c r="C167" s="42">
        <v>2014</v>
      </c>
      <c r="D167" s="182">
        <v>1.0940724257000001</v>
      </c>
      <c r="E167" s="182">
        <v>4943</v>
      </c>
      <c r="F167" s="182">
        <v>7.4880952380999997</v>
      </c>
      <c r="G167" s="182">
        <v>1428</v>
      </c>
      <c r="H167" s="60">
        <f t="shared" si="9"/>
        <v>0.28889338458426056</v>
      </c>
    </row>
    <row r="168" spans="1:8">
      <c r="A168">
        <f t="shared" si="10"/>
        <v>7</v>
      </c>
      <c r="B168" s="171" t="s">
        <v>395</v>
      </c>
      <c r="C168" s="171">
        <v>2015</v>
      </c>
      <c r="D168" s="202">
        <v>1.2465178206</v>
      </c>
      <c r="E168" s="202">
        <v>4882</v>
      </c>
      <c r="F168" s="202">
        <v>7.630825379</v>
      </c>
      <c r="G168" s="202">
        <v>1781</v>
      </c>
      <c r="H168" s="60">
        <f t="shared" si="9"/>
        <v>0.36480950430151576</v>
      </c>
    </row>
    <row r="169" spans="1:8">
      <c r="A169">
        <f t="shared" si="10"/>
        <v>7</v>
      </c>
      <c r="B169" s="171" t="s">
        <v>395</v>
      </c>
      <c r="C169" s="171">
        <v>2016</v>
      </c>
      <c r="D169" s="202">
        <v>1.2031113059</v>
      </c>
      <c r="E169" s="202">
        <v>4564</v>
      </c>
      <c r="F169" s="202">
        <v>8.0117937466000004</v>
      </c>
      <c r="G169" s="202">
        <v>1823</v>
      </c>
      <c r="H169" s="60">
        <f t="shared" si="9"/>
        <v>0.39943032427695002</v>
      </c>
    </row>
    <row r="170" spans="1:8">
      <c r="A170">
        <f t="shared" si="10"/>
        <v>7</v>
      </c>
      <c r="B170" s="171" t="s">
        <v>395</v>
      </c>
      <c r="C170" s="171">
        <v>2017</v>
      </c>
      <c r="D170" s="202">
        <v>1.1620941136</v>
      </c>
      <c r="E170" s="202">
        <v>5759</v>
      </c>
      <c r="F170" s="202">
        <v>7.6055166375000001</v>
      </c>
      <c r="G170" s="202">
        <v>2284</v>
      </c>
      <c r="H170" s="60">
        <f t="shared" si="9"/>
        <v>0.39659663135961104</v>
      </c>
    </row>
    <row r="171" spans="1:8">
      <c r="A171">
        <f t="shared" si="10"/>
        <v>7</v>
      </c>
      <c r="B171" s="171" t="s">
        <v>395</v>
      </c>
      <c r="C171" s="171">
        <v>2018</v>
      </c>
      <c r="D171" s="202">
        <v>1.0962378233000001</v>
      </c>
      <c r="E171" s="202">
        <v>5954</v>
      </c>
      <c r="F171" s="202">
        <v>8.5508182600999998</v>
      </c>
      <c r="G171" s="202">
        <v>2322</v>
      </c>
      <c r="H171" s="60">
        <f t="shared" si="9"/>
        <v>0.38998992274101446</v>
      </c>
    </row>
    <row r="172" spans="1:8">
      <c r="A172">
        <f t="shared" si="10"/>
        <v>7</v>
      </c>
      <c r="B172" s="171" t="s">
        <v>395</v>
      </c>
      <c r="C172" s="171">
        <v>2019</v>
      </c>
      <c r="D172" s="202">
        <v>1</v>
      </c>
      <c r="E172" s="202">
        <v>5957</v>
      </c>
      <c r="F172" s="202">
        <v>8.8471855760999993</v>
      </c>
      <c r="G172" s="202">
        <v>2274</v>
      </c>
      <c r="H172" s="60">
        <f t="shared" si="9"/>
        <v>0.38173577304012085</v>
      </c>
    </row>
    <row r="173" spans="1:8">
      <c r="A173">
        <f t="shared" si="10"/>
        <v>7</v>
      </c>
      <c r="B173" s="171" t="s">
        <v>395</v>
      </c>
      <c r="C173" s="171">
        <v>2020</v>
      </c>
      <c r="D173" s="202">
        <v>1.2753308519</v>
      </c>
      <c r="E173" s="202">
        <v>4836</v>
      </c>
      <c r="F173" s="202">
        <v>9.4366370809000006</v>
      </c>
      <c r="G173" s="202">
        <v>2028</v>
      </c>
      <c r="H173" s="60">
        <f t="shared" si="9"/>
        <v>0.41935483870967744</v>
      </c>
    </row>
    <row r="174" spans="1:8">
      <c r="A174">
        <f t="shared" si="10"/>
        <v>7</v>
      </c>
      <c r="B174" s="171" t="s">
        <v>395</v>
      </c>
      <c r="C174" s="171">
        <v>2021</v>
      </c>
      <c r="D174" s="202">
        <v>1.014190181</v>
      </c>
      <c r="E174" s="202">
        <v>6131</v>
      </c>
      <c r="F174" s="202">
        <v>9.4408305769999998</v>
      </c>
      <c r="G174" s="202">
        <v>2721</v>
      </c>
      <c r="H174" s="60">
        <f t="shared" si="9"/>
        <v>0.44381014516392103</v>
      </c>
    </row>
    <row r="175" spans="1:8">
      <c r="A175">
        <f t="shared" si="10"/>
        <v>7</v>
      </c>
      <c r="B175" s="42" t="s">
        <v>395</v>
      </c>
      <c r="C175" s="42">
        <v>2022</v>
      </c>
      <c r="D175" s="202">
        <v>1.0349782700000001</v>
      </c>
      <c r="E175" s="202">
        <v>7133</v>
      </c>
      <c r="F175" s="202">
        <v>10.173165138</v>
      </c>
      <c r="G175" s="202">
        <v>2616</v>
      </c>
      <c r="H175" s="60">
        <f t="shared" si="9"/>
        <v>0.36674610963129117</v>
      </c>
    </row>
    <row r="176" spans="1:8">
      <c r="A176">
        <f t="shared" si="10"/>
        <v>7</v>
      </c>
      <c r="B176" s="42" t="s">
        <v>395</v>
      </c>
      <c r="C176" s="42">
        <v>2023</v>
      </c>
      <c r="D176" s="202">
        <v>1.1059439677</v>
      </c>
      <c r="E176" s="202">
        <v>7924</v>
      </c>
      <c r="F176" s="202">
        <v>10.390657620000001</v>
      </c>
      <c r="G176" s="202">
        <v>1916</v>
      </c>
      <c r="H176" s="60">
        <f>G176/E176</f>
        <v>0.24179707218576477</v>
      </c>
    </row>
    <row r="177" spans="1:8">
      <c r="A177">
        <f t="shared" si="10"/>
        <v>7</v>
      </c>
      <c r="B177" s="42" t="s">
        <v>395</v>
      </c>
      <c r="C177" s="42">
        <v>2024</v>
      </c>
      <c r="D177" s="202">
        <v>1.0050006945000001</v>
      </c>
      <c r="E177" s="202">
        <v>7199</v>
      </c>
      <c r="F177" s="202">
        <v>10.690697674000001</v>
      </c>
      <c r="G177" s="202">
        <v>1505</v>
      </c>
      <c r="H177" s="60">
        <f>G177/E177</f>
        <v>0.209056813446312</v>
      </c>
    </row>
    <row r="178" spans="1:8">
      <c r="A178">
        <f t="shared" si="10"/>
        <v>8</v>
      </c>
      <c r="H178" s="60"/>
    </row>
    <row r="179" spans="1:8">
      <c r="A179">
        <f t="shared" si="10"/>
        <v>8</v>
      </c>
      <c r="H179" s="60"/>
    </row>
    <row r="180" spans="1:8">
      <c r="A180">
        <f t="shared" si="10"/>
        <v>8</v>
      </c>
      <c r="H180" s="60"/>
    </row>
    <row r="181" spans="1:8">
      <c r="A181">
        <f t="shared" si="10"/>
        <v>8</v>
      </c>
      <c r="H181" s="60"/>
    </row>
    <row r="182" spans="1:8">
      <c r="A182">
        <f t="shared" si="10"/>
        <v>8</v>
      </c>
      <c r="H182" s="60"/>
    </row>
    <row r="183" spans="1:8">
      <c r="A183">
        <f t="shared" si="10"/>
        <v>8</v>
      </c>
      <c r="H183" s="60"/>
    </row>
    <row r="184" spans="1:8">
      <c r="A184">
        <f t="shared" si="10"/>
        <v>8</v>
      </c>
      <c r="H184" s="60"/>
    </row>
    <row r="185" spans="1:8">
      <c r="A185">
        <f t="shared" si="10"/>
        <v>8</v>
      </c>
      <c r="H185" s="60"/>
    </row>
    <row r="186" spans="1:8">
      <c r="A186">
        <f t="shared" si="10"/>
        <v>8</v>
      </c>
      <c r="H186" s="60"/>
    </row>
    <row r="187" spans="1:8">
      <c r="A187">
        <f t="shared" si="10"/>
        <v>8</v>
      </c>
      <c r="H187" s="60"/>
    </row>
    <row r="188" spans="1:8">
      <c r="A188">
        <f t="shared" si="10"/>
        <v>8</v>
      </c>
      <c r="H188" s="60"/>
    </row>
    <row r="189" spans="1:8">
      <c r="A189">
        <f t="shared" si="10"/>
        <v>8</v>
      </c>
      <c r="H189" s="60"/>
    </row>
    <row r="190" spans="1:8">
      <c r="A190">
        <f t="shared" si="10"/>
        <v>8</v>
      </c>
      <c r="H190" s="60"/>
    </row>
    <row r="191" spans="1:8">
      <c r="A191">
        <f t="shared" si="10"/>
        <v>8</v>
      </c>
      <c r="H191" s="60"/>
    </row>
    <row r="192" spans="1:8">
      <c r="A192">
        <f t="shared" si="10"/>
        <v>8</v>
      </c>
      <c r="H192" s="60"/>
    </row>
    <row r="193" spans="1:8">
      <c r="A193">
        <f t="shared" si="10"/>
        <v>8</v>
      </c>
      <c r="H193" s="60"/>
    </row>
    <row r="194" spans="1:8">
      <c r="A194">
        <f t="shared" si="10"/>
        <v>8</v>
      </c>
      <c r="H194" s="60"/>
    </row>
    <row r="195" spans="1:8">
      <c r="A195">
        <f t="shared" si="10"/>
        <v>8</v>
      </c>
      <c r="H195" s="60"/>
    </row>
    <row r="196" spans="1:8">
      <c r="A196">
        <f t="shared" si="10"/>
        <v>8</v>
      </c>
      <c r="H196" s="60"/>
    </row>
    <row r="197" spans="1:8">
      <c r="A197">
        <f t="shared" si="10"/>
        <v>8</v>
      </c>
      <c r="H197" s="60"/>
    </row>
    <row r="198" spans="1:8">
      <c r="A198">
        <f t="shared" si="10"/>
        <v>8</v>
      </c>
      <c r="H198" s="60"/>
    </row>
    <row r="199" spans="1:8">
      <c r="A199">
        <f t="shared" si="10"/>
        <v>8</v>
      </c>
      <c r="H199" s="60"/>
    </row>
    <row r="200" spans="1:8">
      <c r="A200">
        <f t="shared" si="10"/>
        <v>8</v>
      </c>
      <c r="H200" s="60"/>
    </row>
    <row r="201" spans="1:8">
      <c r="A201">
        <f t="shared" si="10"/>
        <v>8</v>
      </c>
      <c r="H201" s="60"/>
    </row>
    <row r="202" spans="1:8">
      <c r="A202">
        <f t="shared" si="10"/>
        <v>8</v>
      </c>
      <c r="H202" s="60"/>
    </row>
    <row r="203" spans="1:8">
      <c r="A203">
        <f t="shared" si="10"/>
        <v>8</v>
      </c>
      <c r="H203" s="60"/>
    </row>
    <row r="204" spans="1:8">
      <c r="A204">
        <f t="shared" si="10"/>
        <v>8</v>
      </c>
      <c r="H204" s="60"/>
    </row>
    <row r="205" spans="1:8">
      <c r="A205">
        <f t="shared" si="10"/>
        <v>8</v>
      </c>
      <c r="H205" s="60"/>
    </row>
    <row r="206" spans="1:8">
      <c r="A206">
        <f t="shared" si="10"/>
        <v>8</v>
      </c>
      <c r="H206" s="60"/>
    </row>
    <row r="207" spans="1:8">
      <c r="A207">
        <f t="shared" si="10"/>
        <v>8</v>
      </c>
      <c r="H207" s="60"/>
    </row>
    <row r="208" spans="1:8">
      <c r="A208">
        <f t="shared" si="10"/>
        <v>8</v>
      </c>
      <c r="H208" s="60"/>
    </row>
    <row r="209" spans="1:8">
      <c r="A209">
        <f t="shared" si="10"/>
        <v>8</v>
      </c>
      <c r="H209" s="60"/>
    </row>
    <row r="210" spans="1:8">
      <c r="A210">
        <f t="shared" si="10"/>
        <v>8</v>
      </c>
      <c r="H210" s="60"/>
    </row>
    <row r="211" spans="1:8">
      <c r="A211">
        <f t="shared" si="10"/>
        <v>8</v>
      </c>
      <c r="H211" s="60"/>
    </row>
    <row r="212" spans="1:8">
      <c r="A212">
        <f t="shared" si="10"/>
        <v>8</v>
      </c>
      <c r="H212" s="60"/>
    </row>
    <row r="213" spans="1:8">
      <c r="A213">
        <f t="shared" si="10"/>
        <v>8</v>
      </c>
      <c r="H213" s="60"/>
    </row>
    <row r="214" spans="1:8">
      <c r="A214">
        <f t="shared" ref="A214:A277" si="12">IF(B214=B213, A213, A213+1)</f>
        <v>8</v>
      </c>
      <c r="H214" s="60"/>
    </row>
    <row r="215" spans="1:8">
      <c r="A215">
        <f t="shared" si="12"/>
        <v>8</v>
      </c>
      <c r="H215" s="60"/>
    </row>
    <row r="216" spans="1:8">
      <c r="A216">
        <f t="shared" si="12"/>
        <v>8</v>
      </c>
      <c r="H216" s="60"/>
    </row>
    <row r="217" spans="1:8">
      <c r="A217">
        <f t="shared" si="12"/>
        <v>8</v>
      </c>
      <c r="H217" s="60"/>
    </row>
    <row r="218" spans="1:8">
      <c r="A218">
        <f t="shared" si="12"/>
        <v>8</v>
      </c>
      <c r="H218" s="60"/>
    </row>
    <row r="219" spans="1:8">
      <c r="A219">
        <f t="shared" si="12"/>
        <v>8</v>
      </c>
      <c r="H219" s="60"/>
    </row>
    <row r="220" spans="1:8">
      <c r="A220">
        <f t="shared" si="12"/>
        <v>8</v>
      </c>
      <c r="H220" s="60"/>
    </row>
    <row r="221" spans="1:8">
      <c r="A221">
        <f t="shared" si="12"/>
        <v>8</v>
      </c>
      <c r="H221" s="60"/>
    </row>
    <row r="222" spans="1:8">
      <c r="A222">
        <f t="shared" si="12"/>
        <v>8</v>
      </c>
      <c r="H222" s="60"/>
    </row>
    <row r="223" spans="1:8">
      <c r="A223">
        <f t="shared" si="12"/>
        <v>8</v>
      </c>
      <c r="H223" s="60"/>
    </row>
    <row r="224" spans="1:8">
      <c r="A224">
        <f t="shared" si="12"/>
        <v>8</v>
      </c>
      <c r="H224" s="60"/>
    </row>
    <row r="225" spans="1:8">
      <c r="A225">
        <f t="shared" si="12"/>
        <v>8</v>
      </c>
      <c r="H225" s="60"/>
    </row>
    <row r="226" spans="1:8">
      <c r="A226">
        <f t="shared" si="12"/>
        <v>8</v>
      </c>
      <c r="H226" s="60"/>
    </row>
    <row r="227" spans="1:8">
      <c r="A227">
        <f t="shared" si="12"/>
        <v>8</v>
      </c>
      <c r="H227" s="60"/>
    </row>
    <row r="228" spans="1:8">
      <c r="A228">
        <f t="shared" si="12"/>
        <v>8</v>
      </c>
      <c r="H228" s="60"/>
    </row>
    <row r="229" spans="1:8">
      <c r="A229">
        <f t="shared" si="12"/>
        <v>8</v>
      </c>
      <c r="H229" s="60"/>
    </row>
    <row r="230" spans="1:8">
      <c r="A230">
        <f t="shared" si="12"/>
        <v>8</v>
      </c>
      <c r="H230" s="60"/>
    </row>
    <row r="231" spans="1:8">
      <c r="A231">
        <f t="shared" si="12"/>
        <v>8</v>
      </c>
      <c r="H231" s="60"/>
    </row>
    <row r="232" spans="1:8">
      <c r="A232">
        <f t="shared" si="12"/>
        <v>8</v>
      </c>
      <c r="H232" s="60"/>
    </row>
    <row r="233" spans="1:8">
      <c r="A233">
        <f t="shared" si="12"/>
        <v>8</v>
      </c>
      <c r="H233" s="60"/>
    </row>
    <row r="234" spans="1:8">
      <c r="A234">
        <f t="shared" si="12"/>
        <v>8</v>
      </c>
      <c r="H234" s="60"/>
    </row>
    <row r="235" spans="1:8">
      <c r="A235">
        <f t="shared" si="12"/>
        <v>8</v>
      </c>
      <c r="H235" s="60"/>
    </row>
    <row r="236" spans="1:8">
      <c r="A236">
        <f t="shared" si="12"/>
        <v>8</v>
      </c>
      <c r="H236" s="60"/>
    </row>
    <row r="237" spans="1:8">
      <c r="A237">
        <f t="shared" si="12"/>
        <v>8</v>
      </c>
      <c r="H237" s="60"/>
    </row>
    <row r="238" spans="1:8">
      <c r="A238">
        <f t="shared" si="12"/>
        <v>8</v>
      </c>
      <c r="H238" s="60"/>
    </row>
    <row r="239" spans="1:8">
      <c r="A239">
        <f t="shared" si="12"/>
        <v>8</v>
      </c>
      <c r="H239" s="60"/>
    </row>
    <row r="240" spans="1:8">
      <c r="A240">
        <f t="shared" si="12"/>
        <v>8</v>
      </c>
      <c r="H240" s="60"/>
    </row>
    <row r="241" spans="1:8">
      <c r="A241">
        <f t="shared" si="12"/>
        <v>8</v>
      </c>
      <c r="H241" s="60"/>
    </row>
    <row r="242" spans="1:8">
      <c r="A242">
        <f t="shared" si="12"/>
        <v>8</v>
      </c>
      <c r="H242" s="60"/>
    </row>
    <row r="243" spans="1:8">
      <c r="A243">
        <f t="shared" si="12"/>
        <v>8</v>
      </c>
      <c r="H243" s="60"/>
    </row>
    <row r="244" spans="1:8">
      <c r="A244">
        <f t="shared" si="12"/>
        <v>8</v>
      </c>
      <c r="H244" s="60"/>
    </row>
    <row r="245" spans="1:8">
      <c r="A245">
        <f t="shared" si="12"/>
        <v>8</v>
      </c>
      <c r="H245" s="60"/>
    </row>
    <row r="246" spans="1:8">
      <c r="A246">
        <f t="shared" si="12"/>
        <v>8</v>
      </c>
      <c r="H246" s="60"/>
    </row>
    <row r="247" spans="1:8">
      <c r="A247">
        <f t="shared" si="12"/>
        <v>8</v>
      </c>
      <c r="H247" s="60"/>
    </row>
    <row r="248" spans="1:8">
      <c r="A248">
        <f t="shared" si="12"/>
        <v>8</v>
      </c>
      <c r="H248" s="60"/>
    </row>
    <row r="249" spans="1:8">
      <c r="A249">
        <f t="shared" si="12"/>
        <v>8</v>
      </c>
      <c r="H249" s="60"/>
    </row>
    <row r="250" spans="1:8">
      <c r="A250">
        <f t="shared" si="12"/>
        <v>8</v>
      </c>
      <c r="H250" s="60"/>
    </row>
    <row r="251" spans="1:8">
      <c r="A251">
        <f t="shared" si="12"/>
        <v>8</v>
      </c>
      <c r="H251" s="60"/>
    </row>
    <row r="252" spans="1:8">
      <c r="A252">
        <f t="shared" si="12"/>
        <v>8</v>
      </c>
      <c r="H252" s="60"/>
    </row>
    <row r="253" spans="1:8">
      <c r="A253">
        <f t="shared" si="12"/>
        <v>8</v>
      </c>
      <c r="H253" s="60"/>
    </row>
    <row r="254" spans="1:8">
      <c r="A254">
        <f t="shared" si="12"/>
        <v>8</v>
      </c>
      <c r="H254" s="60"/>
    </row>
    <row r="255" spans="1:8">
      <c r="A255">
        <f t="shared" si="12"/>
        <v>8</v>
      </c>
      <c r="H255" s="60"/>
    </row>
    <row r="256" spans="1:8">
      <c r="A256">
        <f t="shared" si="12"/>
        <v>8</v>
      </c>
      <c r="H256" s="60"/>
    </row>
    <row r="257" spans="1:8">
      <c r="A257">
        <f t="shared" si="12"/>
        <v>8</v>
      </c>
      <c r="H257" s="60"/>
    </row>
    <row r="258" spans="1:8">
      <c r="A258">
        <f t="shared" si="12"/>
        <v>8</v>
      </c>
      <c r="H258" s="60"/>
    </row>
    <row r="259" spans="1:8">
      <c r="A259">
        <f t="shared" si="12"/>
        <v>8</v>
      </c>
      <c r="H259" s="60"/>
    </row>
    <row r="260" spans="1:8">
      <c r="A260">
        <f t="shared" si="12"/>
        <v>8</v>
      </c>
      <c r="H260" s="60"/>
    </row>
    <row r="261" spans="1:8">
      <c r="A261">
        <f t="shared" si="12"/>
        <v>8</v>
      </c>
      <c r="H261" s="60"/>
    </row>
    <row r="262" spans="1:8">
      <c r="A262">
        <f t="shared" si="12"/>
        <v>8</v>
      </c>
      <c r="H262" s="60"/>
    </row>
    <row r="263" spans="1:8">
      <c r="A263">
        <f t="shared" si="12"/>
        <v>8</v>
      </c>
      <c r="H263" s="60"/>
    </row>
    <row r="264" spans="1:8">
      <c r="A264">
        <f t="shared" si="12"/>
        <v>8</v>
      </c>
      <c r="H264" s="60"/>
    </row>
    <row r="265" spans="1:8">
      <c r="A265">
        <f t="shared" si="12"/>
        <v>8</v>
      </c>
      <c r="H265" s="60"/>
    </row>
    <row r="266" spans="1:8">
      <c r="A266">
        <f t="shared" si="12"/>
        <v>8</v>
      </c>
      <c r="H266" s="60"/>
    </row>
    <row r="267" spans="1:8">
      <c r="A267">
        <f t="shared" si="12"/>
        <v>8</v>
      </c>
      <c r="H267" s="60"/>
    </row>
    <row r="268" spans="1:8">
      <c r="A268">
        <f t="shared" si="12"/>
        <v>8</v>
      </c>
      <c r="H268" s="60"/>
    </row>
    <row r="269" spans="1:8">
      <c r="A269">
        <f t="shared" si="12"/>
        <v>8</v>
      </c>
      <c r="H269" s="60"/>
    </row>
    <row r="270" spans="1:8">
      <c r="A270">
        <f t="shared" si="12"/>
        <v>8</v>
      </c>
      <c r="H270" s="60"/>
    </row>
    <row r="271" spans="1:8">
      <c r="A271">
        <f t="shared" si="12"/>
        <v>8</v>
      </c>
      <c r="H271" s="60"/>
    </row>
    <row r="272" spans="1:8">
      <c r="A272">
        <f t="shared" si="12"/>
        <v>8</v>
      </c>
      <c r="H272" s="60"/>
    </row>
    <row r="273" spans="1:8">
      <c r="A273">
        <f t="shared" si="12"/>
        <v>8</v>
      </c>
      <c r="H273" s="60"/>
    </row>
    <row r="274" spans="1:8">
      <c r="A274">
        <f t="shared" si="12"/>
        <v>8</v>
      </c>
      <c r="H274" s="60"/>
    </row>
    <row r="275" spans="1:8">
      <c r="A275">
        <f t="shared" si="12"/>
        <v>8</v>
      </c>
      <c r="H275" s="60"/>
    </row>
    <row r="276" spans="1:8">
      <c r="A276">
        <f t="shared" si="12"/>
        <v>8</v>
      </c>
      <c r="H276" s="60"/>
    </row>
    <row r="277" spans="1:8">
      <c r="A277">
        <f t="shared" si="12"/>
        <v>8</v>
      </c>
      <c r="H277" s="60"/>
    </row>
    <row r="278" spans="1:8">
      <c r="A278">
        <f t="shared" ref="A278:A341" si="13">IF(B278=B277, A277, A277+1)</f>
        <v>8</v>
      </c>
      <c r="H278" s="60"/>
    </row>
    <row r="279" spans="1:8">
      <c r="A279">
        <f t="shared" si="13"/>
        <v>8</v>
      </c>
      <c r="H279" s="60"/>
    </row>
    <row r="280" spans="1:8">
      <c r="A280">
        <f t="shared" si="13"/>
        <v>8</v>
      </c>
      <c r="H280" s="60"/>
    </row>
    <row r="281" spans="1:8">
      <c r="A281">
        <f t="shared" si="13"/>
        <v>8</v>
      </c>
      <c r="H281" s="60"/>
    </row>
    <row r="282" spans="1:8">
      <c r="A282">
        <f t="shared" si="13"/>
        <v>8</v>
      </c>
      <c r="H282" s="60"/>
    </row>
    <row r="283" spans="1:8">
      <c r="A283">
        <f t="shared" si="13"/>
        <v>8</v>
      </c>
      <c r="H283" s="60"/>
    </row>
    <row r="284" spans="1:8">
      <c r="A284">
        <f t="shared" si="13"/>
        <v>8</v>
      </c>
      <c r="H284" s="60"/>
    </row>
    <row r="285" spans="1:8">
      <c r="A285">
        <f t="shared" si="13"/>
        <v>8</v>
      </c>
      <c r="H285" s="60"/>
    </row>
    <row r="286" spans="1:8">
      <c r="A286">
        <f t="shared" si="13"/>
        <v>8</v>
      </c>
      <c r="H286" s="60"/>
    </row>
    <row r="287" spans="1:8">
      <c r="A287">
        <f t="shared" si="13"/>
        <v>8</v>
      </c>
      <c r="H287" s="60"/>
    </row>
    <row r="288" spans="1:8">
      <c r="A288">
        <f t="shared" si="13"/>
        <v>8</v>
      </c>
      <c r="H288" s="60"/>
    </row>
    <row r="289" spans="1:8">
      <c r="A289">
        <f t="shared" si="13"/>
        <v>8</v>
      </c>
      <c r="H289" s="60"/>
    </row>
    <row r="290" spans="1:8">
      <c r="A290">
        <f t="shared" si="13"/>
        <v>8</v>
      </c>
      <c r="H290" s="60"/>
    </row>
    <row r="291" spans="1:8">
      <c r="A291">
        <f t="shared" si="13"/>
        <v>8</v>
      </c>
      <c r="H291" s="60"/>
    </row>
    <row r="292" spans="1:8">
      <c r="A292">
        <f t="shared" si="13"/>
        <v>8</v>
      </c>
      <c r="H292" s="60"/>
    </row>
    <row r="293" spans="1:8">
      <c r="A293">
        <f t="shared" si="13"/>
        <v>8</v>
      </c>
      <c r="H293" s="60"/>
    </row>
    <row r="294" spans="1:8">
      <c r="A294">
        <f t="shared" si="13"/>
        <v>8</v>
      </c>
      <c r="H294" s="60"/>
    </row>
    <row r="295" spans="1:8">
      <c r="A295">
        <f t="shared" si="13"/>
        <v>8</v>
      </c>
      <c r="H295" s="60"/>
    </row>
    <row r="296" spans="1:8">
      <c r="A296">
        <f t="shared" si="13"/>
        <v>8</v>
      </c>
      <c r="H296" s="60"/>
    </row>
    <row r="297" spans="1:8">
      <c r="A297">
        <f t="shared" si="13"/>
        <v>8</v>
      </c>
      <c r="H297" s="60"/>
    </row>
    <row r="298" spans="1:8">
      <c r="A298">
        <f t="shared" si="13"/>
        <v>8</v>
      </c>
      <c r="H298" s="60"/>
    </row>
    <row r="299" spans="1:8">
      <c r="A299">
        <f t="shared" si="13"/>
        <v>8</v>
      </c>
      <c r="H299" s="60"/>
    </row>
    <row r="300" spans="1:8">
      <c r="A300">
        <f t="shared" si="13"/>
        <v>8</v>
      </c>
      <c r="H300" s="60"/>
    </row>
    <row r="301" spans="1:8">
      <c r="A301">
        <f t="shared" si="13"/>
        <v>8</v>
      </c>
      <c r="H301" s="60"/>
    </row>
    <row r="302" spans="1:8">
      <c r="A302">
        <f t="shared" si="13"/>
        <v>8</v>
      </c>
      <c r="H302" s="60"/>
    </row>
    <row r="303" spans="1:8">
      <c r="A303">
        <f t="shared" si="13"/>
        <v>8</v>
      </c>
      <c r="H303" s="60"/>
    </row>
    <row r="304" spans="1:8">
      <c r="A304">
        <f t="shared" si="13"/>
        <v>8</v>
      </c>
      <c r="H304" s="60"/>
    </row>
    <row r="305" spans="1:8">
      <c r="A305">
        <f t="shared" si="13"/>
        <v>8</v>
      </c>
      <c r="H305" s="60"/>
    </row>
    <row r="306" spans="1:8">
      <c r="A306">
        <f t="shared" si="13"/>
        <v>8</v>
      </c>
      <c r="H306" s="60"/>
    </row>
    <row r="307" spans="1:8">
      <c r="A307">
        <f t="shared" si="13"/>
        <v>8</v>
      </c>
      <c r="H307" s="60"/>
    </row>
    <row r="308" spans="1:8">
      <c r="A308">
        <f t="shared" si="13"/>
        <v>8</v>
      </c>
      <c r="H308" s="60"/>
    </row>
    <row r="309" spans="1:8">
      <c r="A309">
        <f t="shared" si="13"/>
        <v>8</v>
      </c>
      <c r="H309" s="60"/>
    </row>
    <row r="310" spans="1:8">
      <c r="A310">
        <f t="shared" si="13"/>
        <v>8</v>
      </c>
      <c r="H310" s="60"/>
    </row>
    <row r="311" spans="1:8">
      <c r="A311">
        <f t="shared" si="13"/>
        <v>8</v>
      </c>
      <c r="H311" s="60"/>
    </row>
    <row r="312" spans="1:8">
      <c r="A312">
        <f t="shared" si="13"/>
        <v>8</v>
      </c>
      <c r="H312" s="60"/>
    </row>
    <row r="313" spans="1:8">
      <c r="A313">
        <f t="shared" si="13"/>
        <v>8</v>
      </c>
      <c r="H313" s="60"/>
    </row>
    <row r="314" spans="1:8">
      <c r="A314">
        <f t="shared" si="13"/>
        <v>8</v>
      </c>
      <c r="H314" s="60"/>
    </row>
    <row r="315" spans="1:8">
      <c r="A315">
        <f t="shared" si="13"/>
        <v>8</v>
      </c>
      <c r="H315" s="60"/>
    </row>
    <row r="316" spans="1:8">
      <c r="A316">
        <f t="shared" si="13"/>
        <v>8</v>
      </c>
      <c r="H316" s="60"/>
    </row>
    <row r="317" spans="1:8">
      <c r="A317">
        <f t="shared" si="13"/>
        <v>8</v>
      </c>
      <c r="H317" s="60"/>
    </row>
    <row r="318" spans="1:8">
      <c r="A318">
        <f t="shared" si="13"/>
        <v>8</v>
      </c>
      <c r="H318" s="60"/>
    </row>
    <row r="319" spans="1:8">
      <c r="A319">
        <f t="shared" si="13"/>
        <v>8</v>
      </c>
      <c r="H319" s="60"/>
    </row>
    <row r="320" spans="1:8">
      <c r="A320">
        <f t="shared" si="13"/>
        <v>8</v>
      </c>
      <c r="H320" s="60"/>
    </row>
    <row r="321" spans="1:8">
      <c r="A321">
        <f t="shared" si="13"/>
        <v>8</v>
      </c>
      <c r="H321" s="60"/>
    </row>
    <row r="322" spans="1:8">
      <c r="A322">
        <f t="shared" si="13"/>
        <v>8</v>
      </c>
      <c r="H322" s="60"/>
    </row>
    <row r="323" spans="1:8">
      <c r="A323">
        <f t="shared" si="13"/>
        <v>8</v>
      </c>
      <c r="H323" s="60"/>
    </row>
    <row r="324" spans="1:8">
      <c r="A324">
        <f t="shared" si="13"/>
        <v>8</v>
      </c>
      <c r="H324" s="60"/>
    </row>
    <row r="325" spans="1:8">
      <c r="A325">
        <f t="shared" si="13"/>
        <v>8</v>
      </c>
      <c r="H325" s="60"/>
    </row>
    <row r="326" spans="1:8">
      <c r="A326">
        <f t="shared" si="13"/>
        <v>8</v>
      </c>
      <c r="H326" s="60"/>
    </row>
    <row r="327" spans="1:8">
      <c r="A327">
        <f t="shared" si="13"/>
        <v>8</v>
      </c>
      <c r="H327" s="60"/>
    </row>
    <row r="328" spans="1:8">
      <c r="A328">
        <f t="shared" si="13"/>
        <v>8</v>
      </c>
      <c r="H328" s="60"/>
    </row>
    <row r="329" spans="1:8">
      <c r="A329">
        <f t="shared" si="13"/>
        <v>8</v>
      </c>
      <c r="H329" s="60"/>
    </row>
    <row r="330" spans="1:8">
      <c r="A330">
        <f t="shared" si="13"/>
        <v>8</v>
      </c>
      <c r="H330" s="60"/>
    </row>
    <row r="331" spans="1:8">
      <c r="A331">
        <f t="shared" si="13"/>
        <v>8</v>
      </c>
      <c r="H331" s="60"/>
    </row>
    <row r="332" spans="1:8">
      <c r="A332">
        <f t="shared" si="13"/>
        <v>8</v>
      </c>
      <c r="H332" s="60"/>
    </row>
    <row r="333" spans="1:8">
      <c r="A333">
        <f t="shared" si="13"/>
        <v>8</v>
      </c>
      <c r="H333" s="60"/>
    </row>
    <row r="334" spans="1:8">
      <c r="A334">
        <f t="shared" si="13"/>
        <v>8</v>
      </c>
      <c r="H334" s="60"/>
    </row>
    <row r="335" spans="1:8">
      <c r="A335">
        <f t="shared" si="13"/>
        <v>8</v>
      </c>
      <c r="H335" s="60"/>
    </row>
    <row r="336" spans="1:8">
      <c r="A336">
        <f t="shared" si="13"/>
        <v>8</v>
      </c>
      <c r="H336" s="60"/>
    </row>
    <row r="337" spans="1:8">
      <c r="A337">
        <f t="shared" si="13"/>
        <v>8</v>
      </c>
      <c r="H337" s="60"/>
    </row>
    <row r="338" spans="1:8">
      <c r="A338">
        <f t="shared" si="13"/>
        <v>8</v>
      </c>
      <c r="H338" s="60"/>
    </row>
    <row r="339" spans="1:8">
      <c r="A339">
        <f t="shared" si="13"/>
        <v>8</v>
      </c>
      <c r="H339" s="60"/>
    </row>
    <row r="340" spans="1:8">
      <c r="A340">
        <f t="shared" si="13"/>
        <v>8</v>
      </c>
      <c r="H340" s="60"/>
    </row>
    <row r="341" spans="1:8">
      <c r="A341">
        <f t="shared" si="13"/>
        <v>8</v>
      </c>
      <c r="H341" s="60"/>
    </row>
    <row r="342" spans="1:8">
      <c r="A342">
        <f t="shared" ref="A342:A405" si="14">IF(B342=B341, A341, A341+1)</f>
        <v>8</v>
      </c>
      <c r="H342" s="60"/>
    </row>
    <row r="343" spans="1:8">
      <c r="A343">
        <f t="shared" si="14"/>
        <v>8</v>
      </c>
      <c r="H343" s="60"/>
    </row>
    <row r="344" spans="1:8">
      <c r="A344">
        <f t="shared" si="14"/>
        <v>8</v>
      </c>
      <c r="H344" s="60"/>
    </row>
    <row r="345" spans="1:8">
      <c r="A345">
        <f t="shared" si="14"/>
        <v>8</v>
      </c>
      <c r="H345" s="60"/>
    </row>
    <row r="346" spans="1:8">
      <c r="A346">
        <f t="shared" si="14"/>
        <v>8</v>
      </c>
      <c r="H346" s="60"/>
    </row>
    <row r="347" spans="1:8">
      <c r="A347">
        <f t="shared" si="14"/>
        <v>8</v>
      </c>
      <c r="H347" s="60"/>
    </row>
    <row r="348" spans="1:8">
      <c r="A348">
        <f t="shared" si="14"/>
        <v>8</v>
      </c>
      <c r="H348" s="60"/>
    </row>
    <row r="349" spans="1:8">
      <c r="A349">
        <f t="shared" si="14"/>
        <v>8</v>
      </c>
      <c r="H349" s="60"/>
    </row>
    <row r="350" spans="1:8">
      <c r="A350">
        <f t="shared" si="14"/>
        <v>8</v>
      </c>
      <c r="H350" s="60"/>
    </row>
    <row r="351" spans="1:8">
      <c r="A351">
        <f t="shared" si="14"/>
        <v>8</v>
      </c>
      <c r="H351" s="60"/>
    </row>
    <row r="352" spans="1:8">
      <c r="A352">
        <f t="shared" si="14"/>
        <v>8</v>
      </c>
      <c r="H352" s="60"/>
    </row>
    <row r="353" spans="1:8">
      <c r="A353">
        <f t="shared" si="14"/>
        <v>8</v>
      </c>
      <c r="H353" s="60"/>
    </row>
    <row r="354" spans="1:8">
      <c r="A354">
        <f t="shared" si="14"/>
        <v>8</v>
      </c>
      <c r="H354" s="60"/>
    </row>
    <row r="355" spans="1:8">
      <c r="A355">
        <f t="shared" si="14"/>
        <v>8</v>
      </c>
      <c r="H355" s="60"/>
    </row>
    <row r="356" spans="1:8">
      <c r="A356">
        <f t="shared" si="14"/>
        <v>8</v>
      </c>
      <c r="H356" s="60"/>
    </row>
    <row r="357" spans="1:8">
      <c r="A357">
        <f t="shared" si="14"/>
        <v>8</v>
      </c>
      <c r="H357" s="60"/>
    </row>
    <row r="358" spans="1:8">
      <c r="A358">
        <f t="shared" si="14"/>
        <v>8</v>
      </c>
      <c r="H358" s="60"/>
    </row>
    <row r="359" spans="1:8">
      <c r="A359">
        <f t="shared" si="14"/>
        <v>8</v>
      </c>
      <c r="H359" s="60"/>
    </row>
    <row r="360" spans="1:8">
      <c r="A360">
        <f t="shared" si="14"/>
        <v>8</v>
      </c>
      <c r="H360" s="60"/>
    </row>
    <row r="361" spans="1:8">
      <c r="A361">
        <f t="shared" si="14"/>
        <v>8</v>
      </c>
      <c r="H361" s="60"/>
    </row>
    <row r="362" spans="1:8">
      <c r="A362">
        <f t="shared" si="14"/>
        <v>8</v>
      </c>
      <c r="H362" s="60"/>
    </row>
    <row r="363" spans="1:8">
      <c r="A363">
        <f t="shared" si="14"/>
        <v>8</v>
      </c>
      <c r="H363" s="60"/>
    </row>
    <row r="364" spans="1:8">
      <c r="A364">
        <f t="shared" si="14"/>
        <v>8</v>
      </c>
      <c r="H364" s="60"/>
    </row>
    <row r="365" spans="1:8">
      <c r="A365">
        <f t="shared" si="14"/>
        <v>8</v>
      </c>
      <c r="H365" s="60"/>
    </row>
    <row r="366" spans="1:8">
      <c r="A366">
        <f t="shared" si="14"/>
        <v>8</v>
      </c>
      <c r="H366" s="60"/>
    </row>
    <row r="367" spans="1:8">
      <c r="A367">
        <f t="shared" si="14"/>
        <v>8</v>
      </c>
      <c r="H367" s="60"/>
    </row>
    <row r="368" spans="1:8">
      <c r="A368">
        <f t="shared" si="14"/>
        <v>8</v>
      </c>
      <c r="H368" s="60"/>
    </row>
    <row r="369" spans="1:8">
      <c r="A369">
        <f t="shared" si="14"/>
        <v>8</v>
      </c>
      <c r="H369" s="60"/>
    </row>
    <row r="370" spans="1:8">
      <c r="A370">
        <f t="shared" si="14"/>
        <v>8</v>
      </c>
      <c r="H370" s="60"/>
    </row>
    <row r="371" spans="1:8">
      <c r="A371">
        <f t="shared" si="14"/>
        <v>8</v>
      </c>
      <c r="H371" s="60"/>
    </row>
    <row r="372" spans="1:8">
      <c r="A372">
        <f t="shared" si="14"/>
        <v>8</v>
      </c>
      <c r="H372" s="60"/>
    </row>
    <row r="373" spans="1:8">
      <c r="A373">
        <f t="shared" si="14"/>
        <v>8</v>
      </c>
      <c r="H373" s="60"/>
    </row>
    <row r="374" spans="1:8">
      <c r="A374">
        <f t="shared" si="14"/>
        <v>8</v>
      </c>
      <c r="H374" s="60"/>
    </row>
    <row r="375" spans="1:8">
      <c r="A375">
        <f t="shared" si="14"/>
        <v>8</v>
      </c>
      <c r="H375" s="60"/>
    </row>
    <row r="376" spans="1:8">
      <c r="A376">
        <f t="shared" si="14"/>
        <v>8</v>
      </c>
      <c r="H376" s="60"/>
    </row>
    <row r="377" spans="1:8">
      <c r="A377">
        <f t="shared" si="14"/>
        <v>8</v>
      </c>
      <c r="H377" s="60"/>
    </row>
    <row r="378" spans="1:8">
      <c r="A378">
        <f t="shared" si="14"/>
        <v>8</v>
      </c>
      <c r="H378" s="60"/>
    </row>
    <row r="379" spans="1:8">
      <c r="A379">
        <f t="shared" si="14"/>
        <v>8</v>
      </c>
      <c r="H379" s="60"/>
    </row>
    <row r="380" spans="1:8">
      <c r="A380">
        <f t="shared" si="14"/>
        <v>8</v>
      </c>
      <c r="H380" s="60"/>
    </row>
    <row r="381" spans="1:8">
      <c r="A381">
        <f t="shared" si="14"/>
        <v>8</v>
      </c>
      <c r="H381" s="60"/>
    </row>
    <row r="382" spans="1:8">
      <c r="A382">
        <f t="shared" si="14"/>
        <v>8</v>
      </c>
      <c r="H382" s="60"/>
    </row>
    <row r="383" spans="1:8">
      <c r="A383">
        <f t="shared" si="14"/>
        <v>8</v>
      </c>
      <c r="H383" s="60"/>
    </row>
    <row r="384" spans="1:8">
      <c r="A384">
        <f t="shared" si="14"/>
        <v>8</v>
      </c>
      <c r="H384" s="60"/>
    </row>
    <row r="385" spans="1:8">
      <c r="A385">
        <f t="shared" si="14"/>
        <v>8</v>
      </c>
      <c r="H385" s="60"/>
    </row>
    <row r="386" spans="1:8">
      <c r="A386">
        <f t="shared" si="14"/>
        <v>8</v>
      </c>
      <c r="H386" s="60"/>
    </row>
    <row r="387" spans="1:8">
      <c r="A387">
        <f t="shared" si="14"/>
        <v>8</v>
      </c>
      <c r="H387" s="60"/>
    </row>
    <row r="388" spans="1:8">
      <c r="A388">
        <f t="shared" si="14"/>
        <v>8</v>
      </c>
      <c r="H388" s="60"/>
    </row>
    <row r="389" spans="1:8">
      <c r="A389">
        <f t="shared" si="14"/>
        <v>8</v>
      </c>
      <c r="H389" s="60"/>
    </row>
    <row r="390" spans="1:8">
      <c r="A390">
        <f t="shared" si="14"/>
        <v>8</v>
      </c>
      <c r="H390" s="60"/>
    </row>
    <row r="391" spans="1:8">
      <c r="A391">
        <f t="shared" si="14"/>
        <v>8</v>
      </c>
      <c r="H391" s="60"/>
    </row>
    <row r="392" spans="1:8">
      <c r="A392">
        <f t="shared" si="14"/>
        <v>8</v>
      </c>
      <c r="H392" s="60"/>
    </row>
    <row r="393" spans="1:8">
      <c r="A393">
        <f t="shared" si="14"/>
        <v>8</v>
      </c>
      <c r="H393" s="60"/>
    </row>
    <row r="394" spans="1:8">
      <c r="A394">
        <f t="shared" si="14"/>
        <v>8</v>
      </c>
      <c r="H394" s="60"/>
    </row>
    <row r="395" spans="1:8">
      <c r="A395">
        <f t="shared" si="14"/>
        <v>8</v>
      </c>
      <c r="H395" s="60"/>
    </row>
    <row r="396" spans="1:8">
      <c r="A396">
        <f t="shared" si="14"/>
        <v>8</v>
      </c>
      <c r="H396" s="60"/>
    </row>
    <row r="397" spans="1:8">
      <c r="A397">
        <f t="shared" si="14"/>
        <v>8</v>
      </c>
      <c r="H397" s="60"/>
    </row>
    <row r="398" spans="1:8">
      <c r="A398">
        <f t="shared" si="14"/>
        <v>8</v>
      </c>
      <c r="H398" s="60"/>
    </row>
    <row r="399" spans="1:8">
      <c r="A399">
        <f t="shared" si="14"/>
        <v>8</v>
      </c>
      <c r="H399" s="60"/>
    </row>
    <row r="400" spans="1:8">
      <c r="A400">
        <f t="shared" si="14"/>
        <v>8</v>
      </c>
      <c r="H400" s="60"/>
    </row>
    <row r="401" spans="1:8">
      <c r="A401">
        <f t="shared" si="14"/>
        <v>8</v>
      </c>
      <c r="H401" s="60"/>
    </row>
    <row r="402" spans="1:8">
      <c r="A402">
        <f t="shared" si="14"/>
        <v>8</v>
      </c>
      <c r="H402" s="60"/>
    </row>
    <row r="403" spans="1:8">
      <c r="A403">
        <f t="shared" si="14"/>
        <v>8</v>
      </c>
      <c r="H403" s="60"/>
    </row>
    <row r="404" spans="1:8">
      <c r="A404">
        <f t="shared" si="14"/>
        <v>8</v>
      </c>
      <c r="H404" s="60"/>
    </row>
    <row r="405" spans="1:8">
      <c r="A405">
        <f t="shared" si="14"/>
        <v>8</v>
      </c>
      <c r="H405" s="60"/>
    </row>
    <row r="406" spans="1:8">
      <c r="A406">
        <f t="shared" ref="A406:A469" si="15">IF(B406=B405, A405, A405+1)</f>
        <v>8</v>
      </c>
      <c r="H406" s="60"/>
    </row>
    <row r="407" spans="1:8">
      <c r="A407">
        <f t="shared" si="15"/>
        <v>8</v>
      </c>
      <c r="H407" s="60"/>
    </row>
    <row r="408" spans="1:8">
      <c r="A408">
        <f t="shared" si="15"/>
        <v>8</v>
      </c>
      <c r="H408" s="60"/>
    </row>
    <row r="409" spans="1:8">
      <c r="A409">
        <f t="shared" si="15"/>
        <v>8</v>
      </c>
      <c r="H409" s="60"/>
    </row>
    <row r="410" spans="1:8">
      <c r="A410">
        <f t="shared" si="15"/>
        <v>8</v>
      </c>
      <c r="H410" s="60"/>
    </row>
    <row r="411" spans="1:8">
      <c r="A411">
        <f t="shared" si="15"/>
        <v>8</v>
      </c>
      <c r="H411" s="60"/>
    </row>
    <row r="412" spans="1:8">
      <c r="A412">
        <f t="shared" si="15"/>
        <v>8</v>
      </c>
      <c r="H412" s="60"/>
    </row>
    <row r="413" spans="1:8">
      <c r="A413">
        <f t="shared" si="15"/>
        <v>8</v>
      </c>
      <c r="H413" s="60"/>
    </row>
    <row r="414" spans="1:8">
      <c r="A414">
        <f t="shared" si="15"/>
        <v>8</v>
      </c>
      <c r="H414" s="60"/>
    </row>
    <row r="415" spans="1:8">
      <c r="A415">
        <f t="shared" si="15"/>
        <v>8</v>
      </c>
      <c r="H415" s="60"/>
    </row>
    <row r="416" spans="1:8">
      <c r="A416">
        <f t="shared" si="15"/>
        <v>8</v>
      </c>
      <c r="H416" s="60"/>
    </row>
    <row r="417" spans="1:8">
      <c r="A417">
        <f t="shared" si="15"/>
        <v>8</v>
      </c>
      <c r="H417" s="60"/>
    </row>
    <row r="418" spans="1:8">
      <c r="A418">
        <f t="shared" si="15"/>
        <v>8</v>
      </c>
      <c r="H418" s="60"/>
    </row>
    <row r="419" spans="1:8">
      <c r="A419">
        <f t="shared" si="15"/>
        <v>8</v>
      </c>
      <c r="H419" s="60"/>
    </row>
    <row r="420" spans="1:8">
      <c r="A420">
        <f t="shared" si="15"/>
        <v>8</v>
      </c>
      <c r="H420" s="60"/>
    </row>
    <row r="421" spans="1:8">
      <c r="A421">
        <f t="shared" si="15"/>
        <v>8</v>
      </c>
      <c r="H421" s="60"/>
    </row>
    <row r="422" spans="1:8">
      <c r="A422">
        <f t="shared" si="15"/>
        <v>8</v>
      </c>
      <c r="H422" s="60"/>
    </row>
    <row r="423" spans="1:8">
      <c r="A423">
        <f t="shared" si="15"/>
        <v>8</v>
      </c>
      <c r="H423" s="60"/>
    </row>
    <row r="424" spans="1:8">
      <c r="A424">
        <f t="shared" si="15"/>
        <v>8</v>
      </c>
      <c r="H424" s="60"/>
    </row>
    <row r="425" spans="1:8">
      <c r="A425">
        <f t="shared" si="15"/>
        <v>8</v>
      </c>
      <c r="H425" s="60"/>
    </row>
    <row r="426" spans="1:8">
      <c r="A426">
        <f t="shared" si="15"/>
        <v>8</v>
      </c>
      <c r="H426" s="60"/>
    </row>
    <row r="427" spans="1:8">
      <c r="A427">
        <f t="shared" si="15"/>
        <v>8</v>
      </c>
      <c r="H427" s="60"/>
    </row>
    <row r="428" spans="1:8">
      <c r="A428">
        <f t="shared" si="15"/>
        <v>8</v>
      </c>
      <c r="H428" s="60"/>
    </row>
    <row r="429" spans="1:8">
      <c r="A429">
        <f t="shared" si="15"/>
        <v>8</v>
      </c>
      <c r="H429" s="60"/>
    </row>
    <row r="430" spans="1:8">
      <c r="A430">
        <f t="shared" si="15"/>
        <v>8</v>
      </c>
      <c r="H430" s="60"/>
    </row>
    <row r="431" spans="1:8">
      <c r="A431">
        <f t="shared" si="15"/>
        <v>8</v>
      </c>
      <c r="H431" s="60"/>
    </row>
    <row r="432" spans="1:8">
      <c r="A432">
        <f t="shared" si="15"/>
        <v>8</v>
      </c>
      <c r="H432" s="60"/>
    </row>
    <row r="433" spans="1:8">
      <c r="A433">
        <f t="shared" si="15"/>
        <v>8</v>
      </c>
      <c r="H433" s="60"/>
    </row>
    <row r="434" spans="1:8">
      <c r="A434">
        <f t="shared" si="15"/>
        <v>8</v>
      </c>
      <c r="H434" s="60"/>
    </row>
    <row r="435" spans="1:8">
      <c r="A435">
        <f t="shared" si="15"/>
        <v>8</v>
      </c>
      <c r="H435" s="60"/>
    </row>
    <row r="436" spans="1:8">
      <c r="A436">
        <f t="shared" si="15"/>
        <v>8</v>
      </c>
      <c r="H436" s="60"/>
    </row>
    <row r="437" spans="1:8">
      <c r="A437">
        <f t="shared" si="15"/>
        <v>8</v>
      </c>
      <c r="H437" s="60"/>
    </row>
    <row r="438" spans="1:8">
      <c r="A438">
        <f t="shared" si="15"/>
        <v>8</v>
      </c>
      <c r="H438" s="60"/>
    </row>
    <row r="439" spans="1:8">
      <c r="A439">
        <f t="shared" si="15"/>
        <v>8</v>
      </c>
      <c r="H439" s="60"/>
    </row>
    <row r="440" spans="1:8">
      <c r="A440">
        <f t="shared" si="15"/>
        <v>8</v>
      </c>
      <c r="H440" s="60"/>
    </row>
    <row r="441" spans="1:8">
      <c r="A441">
        <f t="shared" si="15"/>
        <v>8</v>
      </c>
      <c r="H441" s="60"/>
    </row>
    <row r="442" spans="1:8">
      <c r="A442">
        <f t="shared" si="15"/>
        <v>8</v>
      </c>
      <c r="H442" s="60"/>
    </row>
    <row r="443" spans="1:8">
      <c r="A443">
        <f t="shared" si="15"/>
        <v>8</v>
      </c>
      <c r="H443" s="60"/>
    </row>
    <row r="444" spans="1:8">
      <c r="A444">
        <f t="shared" si="15"/>
        <v>8</v>
      </c>
      <c r="H444" s="60"/>
    </row>
    <row r="445" spans="1:8">
      <c r="A445">
        <f t="shared" si="15"/>
        <v>8</v>
      </c>
      <c r="H445" s="60"/>
    </row>
    <row r="446" spans="1:8">
      <c r="A446">
        <f t="shared" si="15"/>
        <v>8</v>
      </c>
      <c r="H446" s="60"/>
    </row>
    <row r="447" spans="1:8">
      <c r="A447">
        <f t="shared" si="15"/>
        <v>8</v>
      </c>
      <c r="H447" s="60"/>
    </row>
    <row r="448" spans="1:8">
      <c r="A448">
        <f t="shared" si="15"/>
        <v>8</v>
      </c>
      <c r="H448" s="60"/>
    </row>
    <row r="449" spans="1:8">
      <c r="A449">
        <f t="shared" si="15"/>
        <v>8</v>
      </c>
      <c r="H449" s="60"/>
    </row>
    <row r="450" spans="1:8">
      <c r="A450">
        <f t="shared" si="15"/>
        <v>8</v>
      </c>
      <c r="H450" s="60"/>
    </row>
    <row r="451" spans="1:8">
      <c r="A451">
        <f t="shared" si="15"/>
        <v>8</v>
      </c>
      <c r="H451" s="60"/>
    </row>
    <row r="452" spans="1:8">
      <c r="A452">
        <f t="shared" si="15"/>
        <v>8</v>
      </c>
      <c r="H452" s="60"/>
    </row>
    <row r="453" spans="1:8">
      <c r="A453">
        <f t="shared" si="15"/>
        <v>8</v>
      </c>
      <c r="H453" s="60"/>
    </row>
    <row r="454" spans="1:8">
      <c r="A454">
        <f t="shared" si="15"/>
        <v>8</v>
      </c>
      <c r="H454" s="60"/>
    </row>
    <row r="455" spans="1:8">
      <c r="A455">
        <f t="shared" si="15"/>
        <v>8</v>
      </c>
      <c r="H455" s="60"/>
    </row>
    <row r="456" spans="1:8">
      <c r="A456">
        <f t="shared" si="15"/>
        <v>8</v>
      </c>
      <c r="H456" s="60"/>
    </row>
    <row r="457" spans="1:8">
      <c r="A457">
        <f t="shared" si="15"/>
        <v>8</v>
      </c>
      <c r="H457" s="60"/>
    </row>
    <row r="458" spans="1:8">
      <c r="A458">
        <f t="shared" si="15"/>
        <v>8</v>
      </c>
      <c r="H458" s="60"/>
    </row>
    <row r="459" spans="1:8">
      <c r="A459">
        <f t="shared" si="15"/>
        <v>8</v>
      </c>
      <c r="H459" s="60"/>
    </row>
    <row r="460" spans="1:8">
      <c r="A460">
        <f t="shared" si="15"/>
        <v>8</v>
      </c>
      <c r="H460" s="60"/>
    </row>
    <row r="461" spans="1:8">
      <c r="A461">
        <f t="shared" si="15"/>
        <v>8</v>
      </c>
      <c r="H461" s="60"/>
    </row>
    <row r="462" spans="1:8">
      <c r="A462">
        <f t="shared" si="15"/>
        <v>8</v>
      </c>
      <c r="H462" s="60"/>
    </row>
    <row r="463" spans="1:8">
      <c r="A463">
        <f t="shared" si="15"/>
        <v>8</v>
      </c>
      <c r="H463" s="60"/>
    </row>
    <row r="464" spans="1:8">
      <c r="A464">
        <f t="shared" si="15"/>
        <v>8</v>
      </c>
      <c r="H464" s="60"/>
    </row>
    <row r="465" spans="1:8">
      <c r="A465">
        <f t="shared" si="15"/>
        <v>8</v>
      </c>
      <c r="H465" s="60"/>
    </row>
    <row r="466" spans="1:8">
      <c r="A466">
        <f t="shared" si="15"/>
        <v>8</v>
      </c>
      <c r="H466" s="60"/>
    </row>
    <row r="467" spans="1:8">
      <c r="A467">
        <f t="shared" si="15"/>
        <v>8</v>
      </c>
      <c r="H467" s="60"/>
    </row>
    <row r="468" spans="1:8">
      <c r="A468">
        <f t="shared" si="15"/>
        <v>8</v>
      </c>
      <c r="H468" s="60"/>
    </row>
    <row r="469" spans="1:8">
      <c r="A469">
        <f t="shared" si="15"/>
        <v>8</v>
      </c>
      <c r="H469" s="60"/>
    </row>
    <row r="470" spans="1:8">
      <c r="A470">
        <f t="shared" ref="A470:A533" si="16">IF(B470=B469, A469, A469+1)</f>
        <v>8</v>
      </c>
      <c r="H470" s="60"/>
    </row>
    <row r="471" spans="1:8">
      <c r="A471">
        <f t="shared" si="16"/>
        <v>8</v>
      </c>
      <c r="H471" s="60"/>
    </row>
    <row r="472" spans="1:8">
      <c r="A472">
        <f t="shared" si="16"/>
        <v>8</v>
      </c>
      <c r="H472" s="60"/>
    </row>
    <row r="473" spans="1:8">
      <c r="A473">
        <f t="shared" si="16"/>
        <v>8</v>
      </c>
      <c r="H473" s="60"/>
    </row>
    <row r="474" spans="1:8">
      <c r="A474">
        <f t="shared" si="16"/>
        <v>8</v>
      </c>
      <c r="H474" s="60"/>
    </row>
    <row r="475" spans="1:8">
      <c r="A475">
        <f t="shared" si="16"/>
        <v>8</v>
      </c>
      <c r="H475" s="60"/>
    </row>
    <row r="476" spans="1:8">
      <c r="A476">
        <f t="shared" si="16"/>
        <v>8</v>
      </c>
      <c r="H476" s="60"/>
    </row>
    <row r="477" spans="1:8">
      <c r="A477">
        <f t="shared" si="16"/>
        <v>8</v>
      </c>
      <c r="H477" s="60"/>
    </row>
    <row r="478" spans="1:8">
      <c r="A478">
        <f t="shared" si="16"/>
        <v>8</v>
      </c>
      <c r="H478" s="60"/>
    </row>
    <row r="479" spans="1:8">
      <c r="A479">
        <f t="shared" si="16"/>
        <v>8</v>
      </c>
      <c r="H479" s="60"/>
    </row>
    <row r="480" spans="1:8">
      <c r="A480">
        <f t="shared" si="16"/>
        <v>8</v>
      </c>
      <c r="H480" s="60"/>
    </row>
    <row r="481" spans="1:8">
      <c r="A481">
        <f t="shared" si="16"/>
        <v>8</v>
      </c>
      <c r="H481" s="60"/>
    </row>
    <row r="482" spans="1:8">
      <c r="A482">
        <f t="shared" si="16"/>
        <v>8</v>
      </c>
      <c r="H482" s="60"/>
    </row>
    <row r="483" spans="1:8">
      <c r="A483">
        <f t="shared" si="16"/>
        <v>8</v>
      </c>
      <c r="H483" s="60"/>
    </row>
    <row r="484" spans="1:8">
      <c r="A484">
        <f t="shared" si="16"/>
        <v>8</v>
      </c>
      <c r="H484" s="60"/>
    </row>
    <row r="485" spans="1:8">
      <c r="A485">
        <f t="shared" si="16"/>
        <v>8</v>
      </c>
      <c r="H485" s="60"/>
    </row>
    <row r="486" spans="1:8">
      <c r="A486">
        <f t="shared" si="16"/>
        <v>8</v>
      </c>
      <c r="H486" s="60"/>
    </row>
    <row r="487" spans="1:8">
      <c r="A487">
        <f t="shared" si="16"/>
        <v>8</v>
      </c>
      <c r="H487" s="60"/>
    </row>
    <row r="488" spans="1:8">
      <c r="A488">
        <f t="shared" si="16"/>
        <v>8</v>
      </c>
      <c r="H488" s="60"/>
    </row>
    <row r="489" spans="1:8">
      <c r="A489">
        <f t="shared" si="16"/>
        <v>8</v>
      </c>
      <c r="H489" s="60"/>
    </row>
    <row r="490" spans="1:8">
      <c r="A490">
        <f t="shared" si="16"/>
        <v>8</v>
      </c>
      <c r="H490" s="60"/>
    </row>
    <row r="491" spans="1:8">
      <c r="A491">
        <f t="shared" si="16"/>
        <v>8</v>
      </c>
      <c r="H491" s="60"/>
    </row>
    <row r="492" spans="1:8">
      <c r="A492">
        <f t="shared" si="16"/>
        <v>8</v>
      </c>
      <c r="H492" s="60"/>
    </row>
    <row r="493" spans="1:8">
      <c r="A493">
        <f t="shared" si="16"/>
        <v>8</v>
      </c>
      <c r="H493" s="60"/>
    </row>
    <row r="494" spans="1:8">
      <c r="A494">
        <f t="shared" si="16"/>
        <v>8</v>
      </c>
      <c r="H494" s="60"/>
    </row>
    <row r="495" spans="1:8">
      <c r="A495">
        <f t="shared" si="16"/>
        <v>8</v>
      </c>
      <c r="H495" s="60"/>
    </row>
    <row r="496" spans="1:8">
      <c r="A496">
        <f t="shared" si="16"/>
        <v>8</v>
      </c>
      <c r="H496" s="60"/>
    </row>
    <row r="497" spans="1:8">
      <c r="A497">
        <f t="shared" si="16"/>
        <v>8</v>
      </c>
      <c r="H497" s="60"/>
    </row>
    <row r="498" spans="1:8">
      <c r="A498">
        <f t="shared" si="16"/>
        <v>8</v>
      </c>
      <c r="H498" s="60"/>
    </row>
    <row r="499" spans="1:8">
      <c r="A499">
        <f t="shared" si="16"/>
        <v>8</v>
      </c>
      <c r="H499" s="60"/>
    </row>
    <row r="500" spans="1:8">
      <c r="A500">
        <f t="shared" si="16"/>
        <v>8</v>
      </c>
      <c r="H500" s="60"/>
    </row>
    <row r="501" spans="1:8">
      <c r="A501">
        <f t="shared" si="16"/>
        <v>8</v>
      </c>
      <c r="H501" s="60"/>
    </row>
    <row r="502" spans="1:8">
      <c r="A502">
        <f t="shared" si="16"/>
        <v>8</v>
      </c>
      <c r="H502" s="60"/>
    </row>
    <row r="503" spans="1:8">
      <c r="A503">
        <f t="shared" si="16"/>
        <v>8</v>
      </c>
      <c r="H503" s="60"/>
    </row>
    <row r="504" spans="1:8">
      <c r="A504">
        <f t="shared" si="16"/>
        <v>8</v>
      </c>
      <c r="H504" s="60"/>
    </row>
    <row r="505" spans="1:8">
      <c r="A505">
        <f t="shared" si="16"/>
        <v>8</v>
      </c>
      <c r="H505" s="60"/>
    </row>
    <row r="506" spans="1:8">
      <c r="A506">
        <f t="shared" si="16"/>
        <v>8</v>
      </c>
      <c r="H506" s="60"/>
    </row>
    <row r="507" spans="1:8">
      <c r="A507">
        <f t="shared" si="16"/>
        <v>8</v>
      </c>
      <c r="H507" s="60"/>
    </row>
    <row r="508" spans="1:8">
      <c r="A508">
        <f t="shared" si="16"/>
        <v>8</v>
      </c>
      <c r="H508" s="60"/>
    </row>
    <row r="509" spans="1:8">
      <c r="A509">
        <f t="shared" si="16"/>
        <v>8</v>
      </c>
      <c r="H509" s="60"/>
    </row>
    <row r="510" spans="1:8">
      <c r="A510">
        <f t="shared" si="16"/>
        <v>8</v>
      </c>
      <c r="H510" s="60"/>
    </row>
    <row r="511" spans="1:8">
      <c r="A511">
        <f t="shared" si="16"/>
        <v>8</v>
      </c>
      <c r="H511" s="60"/>
    </row>
    <row r="512" spans="1:8">
      <c r="A512">
        <f t="shared" si="16"/>
        <v>8</v>
      </c>
      <c r="H512" s="60"/>
    </row>
    <row r="513" spans="1:8">
      <c r="A513">
        <f t="shared" si="16"/>
        <v>8</v>
      </c>
      <c r="H513" s="60"/>
    </row>
    <row r="514" spans="1:8">
      <c r="A514">
        <f t="shared" si="16"/>
        <v>8</v>
      </c>
      <c r="H514" s="60"/>
    </row>
    <row r="515" spans="1:8">
      <c r="A515">
        <f t="shared" si="16"/>
        <v>8</v>
      </c>
      <c r="H515" s="60"/>
    </row>
    <row r="516" spans="1:8">
      <c r="A516">
        <f t="shared" si="16"/>
        <v>8</v>
      </c>
      <c r="H516" s="60"/>
    </row>
    <row r="517" spans="1:8">
      <c r="A517">
        <f t="shared" si="16"/>
        <v>8</v>
      </c>
      <c r="H517" s="60"/>
    </row>
    <row r="518" spans="1:8">
      <c r="A518">
        <f t="shared" si="16"/>
        <v>8</v>
      </c>
      <c r="H518" s="60"/>
    </row>
    <row r="519" spans="1:8">
      <c r="A519">
        <f t="shared" si="16"/>
        <v>8</v>
      </c>
      <c r="H519" s="60"/>
    </row>
    <row r="520" spans="1:8">
      <c r="A520">
        <f t="shared" si="16"/>
        <v>8</v>
      </c>
      <c r="H520" s="60"/>
    </row>
    <row r="521" spans="1:8">
      <c r="A521">
        <f t="shared" si="16"/>
        <v>8</v>
      </c>
      <c r="H521" s="60"/>
    </row>
    <row r="522" spans="1:8">
      <c r="A522">
        <f t="shared" si="16"/>
        <v>8</v>
      </c>
      <c r="H522" s="60"/>
    </row>
    <row r="523" spans="1:8">
      <c r="A523">
        <f t="shared" si="16"/>
        <v>8</v>
      </c>
      <c r="H523" s="60"/>
    </row>
    <row r="524" spans="1:8">
      <c r="A524">
        <f t="shared" si="16"/>
        <v>8</v>
      </c>
      <c r="H524" s="60"/>
    </row>
    <row r="525" spans="1:8">
      <c r="A525">
        <f t="shared" si="16"/>
        <v>8</v>
      </c>
      <c r="H525" s="60"/>
    </row>
    <row r="526" spans="1:8">
      <c r="A526">
        <f t="shared" si="16"/>
        <v>8</v>
      </c>
      <c r="H526" s="60"/>
    </row>
    <row r="527" spans="1:8">
      <c r="A527">
        <f t="shared" si="16"/>
        <v>8</v>
      </c>
      <c r="H527" s="60"/>
    </row>
    <row r="528" spans="1:8">
      <c r="A528">
        <f t="shared" si="16"/>
        <v>8</v>
      </c>
      <c r="H528" s="60"/>
    </row>
    <row r="529" spans="1:8">
      <c r="A529">
        <f t="shared" si="16"/>
        <v>8</v>
      </c>
      <c r="H529" s="60"/>
    </row>
    <row r="530" spans="1:8">
      <c r="A530">
        <f t="shared" si="16"/>
        <v>8</v>
      </c>
      <c r="H530" s="60"/>
    </row>
    <row r="531" spans="1:8">
      <c r="A531">
        <f t="shared" si="16"/>
        <v>8</v>
      </c>
      <c r="H531" s="60"/>
    </row>
    <row r="532" spans="1:8">
      <c r="A532">
        <f t="shared" si="16"/>
        <v>8</v>
      </c>
      <c r="H532" s="60"/>
    </row>
    <row r="533" spans="1:8">
      <c r="A533">
        <f t="shared" si="16"/>
        <v>8</v>
      </c>
      <c r="H533" s="60"/>
    </row>
    <row r="534" spans="1:8">
      <c r="A534">
        <f t="shared" ref="A534:A597" si="17">IF(B534=B533, A533, A533+1)</f>
        <v>8</v>
      </c>
      <c r="H534" s="60"/>
    </row>
    <row r="535" spans="1:8">
      <c r="A535">
        <f t="shared" si="17"/>
        <v>8</v>
      </c>
      <c r="H535" s="60"/>
    </row>
    <row r="536" spans="1:8">
      <c r="A536">
        <f t="shared" si="17"/>
        <v>8</v>
      </c>
      <c r="H536" s="60"/>
    </row>
    <row r="537" spans="1:8">
      <c r="A537">
        <f t="shared" si="17"/>
        <v>8</v>
      </c>
      <c r="H537" s="60"/>
    </row>
    <row r="538" spans="1:8">
      <c r="A538">
        <f t="shared" si="17"/>
        <v>8</v>
      </c>
      <c r="H538" s="60"/>
    </row>
    <row r="539" spans="1:8">
      <c r="A539">
        <f t="shared" si="17"/>
        <v>8</v>
      </c>
      <c r="H539" s="60"/>
    </row>
    <row r="540" spans="1:8">
      <c r="A540">
        <f t="shared" si="17"/>
        <v>8</v>
      </c>
      <c r="H540" s="60"/>
    </row>
    <row r="541" spans="1:8">
      <c r="A541">
        <f t="shared" si="17"/>
        <v>8</v>
      </c>
      <c r="H541" s="60"/>
    </row>
    <row r="542" spans="1:8">
      <c r="A542">
        <f t="shared" si="17"/>
        <v>8</v>
      </c>
      <c r="H542" s="60"/>
    </row>
    <row r="543" spans="1:8">
      <c r="A543">
        <f t="shared" si="17"/>
        <v>8</v>
      </c>
      <c r="H543" s="60"/>
    </row>
    <row r="544" spans="1:8">
      <c r="A544">
        <f t="shared" si="17"/>
        <v>8</v>
      </c>
      <c r="H544" s="60"/>
    </row>
    <row r="545" spans="1:8">
      <c r="A545">
        <f t="shared" si="17"/>
        <v>8</v>
      </c>
      <c r="H545" s="60"/>
    </row>
    <row r="546" spans="1:8">
      <c r="A546">
        <f t="shared" si="17"/>
        <v>8</v>
      </c>
      <c r="H546" s="60"/>
    </row>
    <row r="547" spans="1:8">
      <c r="A547">
        <f t="shared" si="17"/>
        <v>8</v>
      </c>
      <c r="H547" s="60"/>
    </row>
    <row r="548" spans="1:8">
      <c r="A548">
        <f t="shared" si="17"/>
        <v>8</v>
      </c>
      <c r="H548" s="60"/>
    </row>
    <row r="549" spans="1:8">
      <c r="A549">
        <f t="shared" si="17"/>
        <v>8</v>
      </c>
      <c r="H549" s="60"/>
    </row>
    <row r="550" spans="1:8">
      <c r="A550">
        <f t="shared" si="17"/>
        <v>8</v>
      </c>
      <c r="H550" s="60"/>
    </row>
    <row r="551" spans="1:8">
      <c r="A551">
        <f t="shared" si="17"/>
        <v>8</v>
      </c>
      <c r="H551" s="60"/>
    </row>
    <row r="552" spans="1:8">
      <c r="A552">
        <f t="shared" si="17"/>
        <v>8</v>
      </c>
      <c r="H552" s="60"/>
    </row>
    <row r="553" spans="1:8">
      <c r="A553">
        <f t="shared" si="17"/>
        <v>8</v>
      </c>
      <c r="H553" s="60"/>
    </row>
    <row r="554" spans="1:8">
      <c r="A554">
        <f t="shared" si="17"/>
        <v>8</v>
      </c>
      <c r="H554" s="60"/>
    </row>
    <row r="555" spans="1:8">
      <c r="A555">
        <f t="shared" si="17"/>
        <v>8</v>
      </c>
      <c r="H555" s="60"/>
    </row>
    <row r="556" spans="1:8">
      <c r="A556">
        <f t="shared" si="17"/>
        <v>8</v>
      </c>
      <c r="H556" s="60"/>
    </row>
    <row r="557" spans="1:8">
      <c r="A557">
        <f t="shared" si="17"/>
        <v>8</v>
      </c>
      <c r="H557" s="60"/>
    </row>
    <row r="558" spans="1:8">
      <c r="A558">
        <f t="shared" si="17"/>
        <v>8</v>
      </c>
      <c r="H558" s="60"/>
    </row>
    <row r="559" spans="1:8">
      <c r="A559">
        <f t="shared" si="17"/>
        <v>8</v>
      </c>
      <c r="H559" s="60"/>
    </row>
    <row r="560" spans="1:8">
      <c r="A560">
        <f t="shared" si="17"/>
        <v>8</v>
      </c>
      <c r="H560" s="60"/>
    </row>
    <row r="561" spans="1:8">
      <c r="A561">
        <f t="shared" si="17"/>
        <v>8</v>
      </c>
      <c r="H561" s="60"/>
    </row>
    <row r="562" spans="1:8">
      <c r="A562">
        <f t="shared" si="17"/>
        <v>8</v>
      </c>
      <c r="H562" s="60"/>
    </row>
    <row r="563" spans="1:8">
      <c r="A563">
        <f t="shared" si="17"/>
        <v>8</v>
      </c>
      <c r="H563" s="60"/>
    </row>
    <row r="564" spans="1:8">
      <c r="A564">
        <f t="shared" si="17"/>
        <v>8</v>
      </c>
      <c r="H564" s="60"/>
    </row>
    <row r="565" spans="1:8">
      <c r="A565">
        <f t="shared" si="17"/>
        <v>8</v>
      </c>
      <c r="H565" s="60"/>
    </row>
    <row r="566" spans="1:8">
      <c r="A566">
        <f t="shared" si="17"/>
        <v>8</v>
      </c>
      <c r="H566" s="60"/>
    </row>
    <row r="567" spans="1:8">
      <c r="A567">
        <f t="shared" si="17"/>
        <v>8</v>
      </c>
      <c r="H567" s="60"/>
    </row>
    <row r="568" spans="1:8">
      <c r="A568">
        <f t="shared" si="17"/>
        <v>8</v>
      </c>
      <c r="H568" s="60"/>
    </row>
    <row r="569" spans="1:8">
      <c r="A569">
        <f t="shared" si="17"/>
        <v>8</v>
      </c>
      <c r="H569" s="60"/>
    </row>
    <row r="570" spans="1:8">
      <c r="A570">
        <f t="shared" si="17"/>
        <v>8</v>
      </c>
      <c r="H570" s="60"/>
    </row>
    <row r="571" spans="1:8">
      <c r="A571">
        <f t="shared" si="17"/>
        <v>8</v>
      </c>
      <c r="H571" s="60"/>
    </row>
    <row r="572" spans="1:8">
      <c r="A572">
        <f t="shared" si="17"/>
        <v>8</v>
      </c>
      <c r="H572" s="60"/>
    </row>
    <row r="573" spans="1:8">
      <c r="A573">
        <f t="shared" si="17"/>
        <v>8</v>
      </c>
      <c r="H573" s="60"/>
    </row>
    <row r="574" spans="1:8">
      <c r="A574">
        <f t="shared" si="17"/>
        <v>8</v>
      </c>
      <c r="H574" s="60"/>
    </row>
    <row r="575" spans="1:8">
      <c r="A575">
        <f t="shared" si="17"/>
        <v>8</v>
      </c>
      <c r="H575" s="60"/>
    </row>
    <row r="576" spans="1:8">
      <c r="A576">
        <f t="shared" si="17"/>
        <v>8</v>
      </c>
      <c r="H576" s="60"/>
    </row>
    <row r="577" spans="1:8">
      <c r="A577">
        <f t="shared" si="17"/>
        <v>8</v>
      </c>
      <c r="H577" s="60"/>
    </row>
    <row r="578" spans="1:8">
      <c r="A578">
        <f t="shared" si="17"/>
        <v>8</v>
      </c>
      <c r="H578" s="60"/>
    </row>
    <row r="579" spans="1:8">
      <c r="A579">
        <f t="shared" si="17"/>
        <v>8</v>
      </c>
      <c r="H579" s="60"/>
    </row>
    <row r="580" spans="1:8">
      <c r="A580">
        <f t="shared" si="17"/>
        <v>8</v>
      </c>
      <c r="H580" s="60"/>
    </row>
    <row r="581" spans="1:8">
      <c r="A581">
        <f t="shared" si="17"/>
        <v>8</v>
      </c>
      <c r="H581" s="60"/>
    </row>
    <row r="582" spans="1:8">
      <c r="A582">
        <f t="shared" si="17"/>
        <v>8</v>
      </c>
      <c r="H582" s="60"/>
    </row>
    <row r="583" spans="1:8">
      <c r="A583">
        <f t="shared" si="17"/>
        <v>8</v>
      </c>
      <c r="H583" s="60"/>
    </row>
    <row r="584" spans="1:8">
      <c r="A584">
        <f t="shared" si="17"/>
        <v>8</v>
      </c>
      <c r="H584" s="60"/>
    </row>
    <row r="585" spans="1:8">
      <c r="A585">
        <f t="shared" si="17"/>
        <v>8</v>
      </c>
      <c r="H585" s="60"/>
    </row>
    <row r="586" spans="1:8">
      <c r="A586">
        <f t="shared" si="17"/>
        <v>8</v>
      </c>
      <c r="H586" s="60"/>
    </row>
    <row r="587" spans="1:8">
      <c r="A587">
        <f t="shared" si="17"/>
        <v>8</v>
      </c>
      <c r="H587" s="60"/>
    </row>
    <row r="588" spans="1:8">
      <c r="A588">
        <f t="shared" si="17"/>
        <v>8</v>
      </c>
      <c r="H588" s="60"/>
    </row>
    <row r="589" spans="1:8">
      <c r="A589">
        <f t="shared" si="17"/>
        <v>8</v>
      </c>
      <c r="H589" s="60"/>
    </row>
    <row r="590" spans="1:8">
      <c r="A590">
        <f t="shared" si="17"/>
        <v>8</v>
      </c>
      <c r="H590" s="60"/>
    </row>
    <row r="591" spans="1:8">
      <c r="A591">
        <f t="shared" si="17"/>
        <v>8</v>
      </c>
      <c r="H591" s="60"/>
    </row>
    <row r="592" spans="1:8">
      <c r="A592">
        <f t="shared" si="17"/>
        <v>8</v>
      </c>
      <c r="H592" s="60"/>
    </row>
    <row r="593" spans="1:8">
      <c r="A593">
        <f t="shared" si="17"/>
        <v>8</v>
      </c>
      <c r="H593" s="60"/>
    </row>
    <row r="594" spans="1:8">
      <c r="A594">
        <f t="shared" si="17"/>
        <v>8</v>
      </c>
      <c r="H594" s="60"/>
    </row>
    <row r="595" spans="1:8">
      <c r="A595">
        <f t="shared" si="17"/>
        <v>8</v>
      </c>
      <c r="H595" s="60"/>
    </row>
    <row r="596" spans="1:8">
      <c r="A596">
        <f t="shared" si="17"/>
        <v>8</v>
      </c>
      <c r="H596" s="60"/>
    </row>
    <row r="597" spans="1:8">
      <c r="A597">
        <f t="shared" si="17"/>
        <v>8</v>
      </c>
      <c r="H597" s="60"/>
    </row>
    <row r="598" spans="1:8">
      <c r="A598">
        <f t="shared" ref="A598:A661" si="18">IF(B598=B597, A597, A597+1)</f>
        <v>8</v>
      </c>
      <c r="H598" s="60"/>
    </row>
    <row r="599" spans="1:8">
      <c r="A599">
        <f t="shared" si="18"/>
        <v>8</v>
      </c>
      <c r="H599" s="60"/>
    </row>
    <row r="600" spans="1:8">
      <c r="A600">
        <f t="shared" si="18"/>
        <v>8</v>
      </c>
      <c r="H600" s="60"/>
    </row>
    <row r="601" spans="1:8">
      <c r="A601">
        <f t="shared" si="18"/>
        <v>8</v>
      </c>
      <c r="H601" s="60"/>
    </row>
    <row r="602" spans="1:8">
      <c r="A602">
        <f t="shared" si="18"/>
        <v>8</v>
      </c>
      <c r="H602" s="60"/>
    </row>
    <row r="603" spans="1:8">
      <c r="A603">
        <f t="shared" si="18"/>
        <v>8</v>
      </c>
      <c r="H603" s="60"/>
    </row>
    <row r="604" spans="1:8">
      <c r="A604">
        <f t="shared" si="18"/>
        <v>8</v>
      </c>
      <c r="H604" s="60"/>
    </row>
    <row r="605" spans="1:8">
      <c r="A605">
        <f t="shared" si="18"/>
        <v>8</v>
      </c>
      <c r="H605" s="60"/>
    </row>
    <row r="606" spans="1:8">
      <c r="A606">
        <f t="shared" si="18"/>
        <v>8</v>
      </c>
      <c r="H606" s="60"/>
    </row>
    <row r="607" spans="1:8">
      <c r="A607">
        <f t="shared" si="18"/>
        <v>8</v>
      </c>
      <c r="H607" s="60"/>
    </row>
    <row r="608" spans="1:8">
      <c r="A608">
        <f t="shared" si="18"/>
        <v>8</v>
      </c>
      <c r="H608" s="60"/>
    </row>
    <row r="609" spans="1:8">
      <c r="A609">
        <f t="shared" si="18"/>
        <v>8</v>
      </c>
      <c r="H609" s="60"/>
    </row>
    <row r="610" spans="1:8">
      <c r="A610">
        <f t="shared" si="18"/>
        <v>8</v>
      </c>
      <c r="H610" s="60"/>
    </row>
    <row r="611" spans="1:8">
      <c r="A611">
        <f t="shared" si="18"/>
        <v>8</v>
      </c>
      <c r="H611" s="60"/>
    </row>
    <row r="612" spans="1:8">
      <c r="A612">
        <f t="shared" si="18"/>
        <v>8</v>
      </c>
      <c r="H612" s="60"/>
    </row>
    <row r="613" spans="1:8">
      <c r="A613">
        <f t="shared" si="18"/>
        <v>8</v>
      </c>
      <c r="H613" s="60"/>
    </row>
    <row r="614" spans="1:8">
      <c r="A614">
        <f t="shared" si="18"/>
        <v>8</v>
      </c>
      <c r="H614" s="60"/>
    </row>
    <row r="615" spans="1:8">
      <c r="A615">
        <f t="shared" si="18"/>
        <v>8</v>
      </c>
      <c r="H615" s="60"/>
    </row>
    <row r="616" spans="1:8">
      <c r="A616">
        <f t="shared" si="18"/>
        <v>8</v>
      </c>
      <c r="H616" s="60"/>
    </row>
    <row r="617" spans="1:8">
      <c r="A617">
        <f t="shared" si="18"/>
        <v>8</v>
      </c>
      <c r="H617" s="60"/>
    </row>
    <row r="618" spans="1:8">
      <c r="A618">
        <f t="shared" si="18"/>
        <v>8</v>
      </c>
      <c r="H618" s="60"/>
    </row>
    <row r="619" spans="1:8">
      <c r="A619">
        <f t="shared" si="18"/>
        <v>8</v>
      </c>
      <c r="H619" s="60"/>
    </row>
    <row r="620" spans="1:8">
      <c r="A620">
        <f t="shared" si="18"/>
        <v>8</v>
      </c>
      <c r="H620" s="60"/>
    </row>
    <row r="621" spans="1:8">
      <c r="A621">
        <f t="shared" si="18"/>
        <v>8</v>
      </c>
      <c r="H621" s="60"/>
    </row>
    <row r="622" spans="1:8">
      <c r="A622">
        <f t="shared" si="18"/>
        <v>8</v>
      </c>
      <c r="H622" s="60"/>
    </row>
    <row r="623" spans="1:8">
      <c r="A623">
        <f t="shared" si="18"/>
        <v>8</v>
      </c>
      <c r="H623" s="60"/>
    </row>
    <row r="624" spans="1:8">
      <c r="A624">
        <f t="shared" si="18"/>
        <v>8</v>
      </c>
      <c r="H624" s="60"/>
    </row>
    <row r="625" spans="1:8">
      <c r="A625">
        <f t="shared" si="18"/>
        <v>8</v>
      </c>
      <c r="H625" s="60"/>
    </row>
    <row r="626" spans="1:8">
      <c r="A626">
        <f t="shared" si="18"/>
        <v>8</v>
      </c>
      <c r="H626" s="60"/>
    </row>
    <row r="627" spans="1:8">
      <c r="A627">
        <f t="shared" si="18"/>
        <v>8</v>
      </c>
      <c r="H627" s="60"/>
    </row>
    <row r="628" spans="1:8">
      <c r="A628">
        <f t="shared" si="18"/>
        <v>8</v>
      </c>
      <c r="H628" s="60"/>
    </row>
    <row r="629" spans="1:8">
      <c r="A629">
        <f t="shared" si="18"/>
        <v>8</v>
      </c>
      <c r="H629" s="60"/>
    </row>
    <row r="630" spans="1:8">
      <c r="A630">
        <f t="shared" si="18"/>
        <v>8</v>
      </c>
      <c r="H630" s="60"/>
    </row>
    <row r="631" spans="1:8">
      <c r="A631">
        <f t="shared" si="18"/>
        <v>8</v>
      </c>
      <c r="H631" s="60"/>
    </row>
    <row r="632" spans="1:8">
      <c r="A632">
        <f t="shared" si="18"/>
        <v>8</v>
      </c>
      <c r="H632" s="60"/>
    </row>
    <row r="633" spans="1:8">
      <c r="A633">
        <f t="shared" si="18"/>
        <v>8</v>
      </c>
      <c r="H633" s="60"/>
    </row>
    <row r="634" spans="1:8">
      <c r="A634">
        <f t="shared" si="18"/>
        <v>8</v>
      </c>
      <c r="H634" s="60"/>
    </row>
    <row r="635" spans="1:8">
      <c r="A635">
        <f t="shared" si="18"/>
        <v>8</v>
      </c>
      <c r="H635" s="60"/>
    </row>
    <row r="636" spans="1:8">
      <c r="A636">
        <f t="shared" si="18"/>
        <v>8</v>
      </c>
      <c r="H636" s="60"/>
    </row>
    <row r="637" spans="1:8">
      <c r="A637">
        <f t="shared" si="18"/>
        <v>8</v>
      </c>
      <c r="H637" s="60"/>
    </row>
    <row r="638" spans="1:8">
      <c r="A638">
        <f t="shared" si="18"/>
        <v>8</v>
      </c>
      <c r="H638" s="60"/>
    </row>
    <row r="639" spans="1:8">
      <c r="A639">
        <f t="shared" si="18"/>
        <v>8</v>
      </c>
      <c r="H639" s="60"/>
    </row>
    <row r="640" spans="1:8">
      <c r="A640">
        <f t="shared" si="18"/>
        <v>8</v>
      </c>
      <c r="H640" s="60"/>
    </row>
    <row r="641" spans="1:8">
      <c r="A641">
        <f t="shared" si="18"/>
        <v>8</v>
      </c>
      <c r="H641" s="60"/>
    </row>
    <row r="642" spans="1:8">
      <c r="A642">
        <f t="shared" si="18"/>
        <v>8</v>
      </c>
      <c r="H642" s="60"/>
    </row>
    <row r="643" spans="1:8">
      <c r="A643">
        <f t="shared" si="18"/>
        <v>8</v>
      </c>
      <c r="H643" s="60"/>
    </row>
    <row r="644" spans="1:8">
      <c r="A644">
        <f t="shared" si="18"/>
        <v>8</v>
      </c>
      <c r="H644" s="60"/>
    </row>
    <row r="645" spans="1:8">
      <c r="A645">
        <f t="shared" si="18"/>
        <v>8</v>
      </c>
      <c r="H645" s="60"/>
    </row>
    <row r="646" spans="1:8">
      <c r="A646">
        <f t="shared" si="18"/>
        <v>8</v>
      </c>
      <c r="H646" s="60"/>
    </row>
    <row r="647" spans="1:8">
      <c r="A647">
        <f t="shared" si="18"/>
        <v>8</v>
      </c>
      <c r="H647" s="60"/>
    </row>
    <row r="648" spans="1:8">
      <c r="A648">
        <f t="shared" si="18"/>
        <v>8</v>
      </c>
      <c r="H648" s="60"/>
    </row>
    <row r="649" spans="1:8">
      <c r="A649">
        <f t="shared" si="18"/>
        <v>8</v>
      </c>
      <c r="H649" s="60"/>
    </row>
    <row r="650" spans="1:8">
      <c r="A650">
        <f t="shared" si="18"/>
        <v>8</v>
      </c>
      <c r="H650" s="60"/>
    </row>
    <row r="651" spans="1:8">
      <c r="A651">
        <f t="shared" si="18"/>
        <v>8</v>
      </c>
      <c r="H651" s="60"/>
    </row>
    <row r="652" spans="1:8">
      <c r="A652">
        <f t="shared" si="18"/>
        <v>8</v>
      </c>
      <c r="H652" s="60"/>
    </row>
    <row r="653" spans="1:8">
      <c r="A653">
        <f t="shared" si="18"/>
        <v>8</v>
      </c>
      <c r="H653" s="60"/>
    </row>
    <row r="654" spans="1:8">
      <c r="A654">
        <f t="shared" si="18"/>
        <v>8</v>
      </c>
      <c r="H654" s="60"/>
    </row>
    <row r="655" spans="1:8">
      <c r="A655">
        <f t="shared" si="18"/>
        <v>8</v>
      </c>
      <c r="H655" s="60"/>
    </row>
    <row r="656" spans="1:8">
      <c r="A656">
        <f t="shared" si="18"/>
        <v>8</v>
      </c>
      <c r="H656" s="60"/>
    </row>
    <row r="657" spans="1:8">
      <c r="A657">
        <f t="shared" si="18"/>
        <v>8</v>
      </c>
      <c r="H657" s="60"/>
    </row>
    <row r="658" spans="1:8">
      <c r="A658">
        <f t="shared" si="18"/>
        <v>8</v>
      </c>
      <c r="H658" s="60"/>
    </row>
    <row r="659" spans="1:8">
      <c r="A659">
        <f t="shared" si="18"/>
        <v>8</v>
      </c>
      <c r="H659" s="60"/>
    </row>
    <row r="660" spans="1:8">
      <c r="A660">
        <f t="shared" si="18"/>
        <v>8</v>
      </c>
      <c r="H660" s="60"/>
    </row>
    <row r="661" spans="1:8">
      <c r="A661">
        <f t="shared" si="18"/>
        <v>8</v>
      </c>
      <c r="H661" s="60"/>
    </row>
    <row r="662" spans="1:8">
      <c r="A662">
        <f t="shared" ref="A662:A725" si="19">IF(B662=B661, A661, A661+1)</f>
        <v>8</v>
      </c>
      <c r="H662" s="60"/>
    </row>
    <row r="663" spans="1:8">
      <c r="A663">
        <f t="shared" si="19"/>
        <v>8</v>
      </c>
      <c r="H663" s="60"/>
    </row>
    <row r="664" spans="1:8">
      <c r="A664">
        <f t="shared" si="19"/>
        <v>8</v>
      </c>
      <c r="H664" s="60"/>
    </row>
    <row r="665" spans="1:8">
      <c r="A665">
        <f t="shared" si="19"/>
        <v>8</v>
      </c>
      <c r="H665" s="60"/>
    </row>
    <row r="666" spans="1:8">
      <c r="A666">
        <f t="shared" si="19"/>
        <v>8</v>
      </c>
      <c r="H666" s="60"/>
    </row>
    <row r="667" spans="1:8">
      <c r="A667">
        <f t="shared" si="19"/>
        <v>8</v>
      </c>
      <c r="H667" s="60"/>
    </row>
    <row r="668" spans="1:8">
      <c r="A668">
        <f t="shared" si="19"/>
        <v>8</v>
      </c>
      <c r="H668" s="60"/>
    </row>
    <row r="669" spans="1:8">
      <c r="A669">
        <f t="shared" si="19"/>
        <v>8</v>
      </c>
      <c r="H669" s="60"/>
    </row>
    <row r="670" spans="1:8">
      <c r="A670">
        <f t="shared" si="19"/>
        <v>8</v>
      </c>
      <c r="H670" s="60"/>
    </row>
    <row r="671" spans="1:8">
      <c r="A671">
        <f t="shared" si="19"/>
        <v>8</v>
      </c>
      <c r="H671" s="60"/>
    </row>
    <row r="672" spans="1:8">
      <c r="A672">
        <f t="shared" si="19"/>
        <v>8</v>
      </c>
      <c r="H672" s="60"/>
    </row>
    <row r="673" spans="1:8">
      <c r="A673">
        <f t="shared" si="19"/>
        <v>8</v>
      </c>
      <c r="H673" s="60"/>
    </row>
    <row r="674" spans="1:8">
      <c r="A674">
        <f t="shared" si="19"/>
        <v>8</v>
      </c>
      <c r="H674" s="60"/>
    </row>
    <row r="675" spans="1:8">
      <c r="A675">
        <f t="shared" si="19"/>
        <v>8</v>
      </c>
      <c r="H675" s="60"/>
    </row>
    <row r="676" spans="1:8">
      <c r="A676">
        <f t="shared" si="19"/>
        <v>8</v>
      </c>
      <c r="H676" s="60"/>
    </row>
    <row r="677" spans="1:8">
      <c r="A677">
        <f t="shared" si="19"/>
        <v>8</v>
      </c>
      <c r="H677" s="60"/>
    </row>
    <row r="678" spans="1:8">
      <c r="A678">
        <f t="shared" si="19"/>
        <v>8</v>
      </c>
      <c r="H678" s="60"/>
    </row>
    <row r="679" spans="1:8">
      <c r="A679">
        <f t="shared" si="19"/>
        <v>8</v>
      </c>
      <c r="H679" s="60"/>
    </row>
    <row r="680" spans="1:8">
      <c r="A680">
        <f t="shared" si="19"/>
        <v>8</v>
      </c>
      <c r="H680" s="60"/>
    </row>
    <row r="681" spans="1:8">
      <c r="A681">
        <f t="shared" si="19"/>
        <v>8</v>
      </c>
      <c r="H681" s="60"/>
    </row>
    <row r="682" spans="1:8">
      <c r="A682">
        <f t="shared" si="19"/>
        <v>8</v>
      </c>
      <c r="H682" s="60"/>
    </row>
    <row r="683" spans="1:8">
      <c r="A683">
        <f t="shared" si="19"/>
        <v>8</v>
      </c>
      <c r="H683" s="60"/>
    </row>
    <row r="684" spans="1:8">
      <c r="A684">
        <f t="shared" si="19"/>
        <v>8</v>
      </c>
      <c r="H684" s="60"/>
    </row>
    <row r="685" spans="1:8">
      <c r="A685">
        <f t="shared" si="19"/>
        <v>8</v>
      </c>
      <c r="H685" s="60"/>
    </row>
    <row r="686" spans="1:8">
      <c r="A686">
        <f t="shared" si="19"/>
        <v>8</v>
      </c>
      <c r="H686" s="60"/>
    </row>
    <row r="687" spans="1:8">
      <c r="A687">
        <f t="shared" si="19"/>
        <v>8</v>
      </c>
      <c r="H687" s="60"/>
    </row>
    <row r="688" spans="1:8">
      <c r="A688">
        <f t="shared" si="19"/>
        <v>8</v>
      </c>
      <c r="H688" s="60"/>
    </row>
    <row r="689" spans="1:8">
      <c r="A689">
        <f t="shared" si="19"/>
        <v>8</v>
      </c>
      <c r="H689" s="60"/>
    </row>
    <row r="690" spans="1:8">
      <c r="A690">
        <f t="shared" si="19"/>
        <v>8</v>
      </c>
      <c r="H690" s="60"/>
    </row>
    <row r="691" spans="1:8">
      <c r="A691">
        <f t="shared" si="19"/>
        <v>8</v>
      </c>
      <c r="H691" s="60"/>
    </row>
    <row r="692" spans="1:8">
      <c r="A692">
        <f t="shared" si="19"/>
        <v>8</v>
      </c>
      <c r="H692" s="60"/>
    </row>
    <row r="693" spans="1:8">
      <c r="A693">
        <f t="shared" si="19"/>
        <v>8</v>
      </c>
      <c r="H693" s="60"/>
    </row>
    <row r="694" spans="1:8">
      <c r="A694">
        <f t="shared" si="19"/>
        <v>8</v>
      </c>
      <c r="H694" s="60"/>
    </row>
    <row r="695" spans="1:8">
      <c r="A695">
        <f t="shared" si="19"/>
        <v>8</v>
      </c>
      <c r="H695" s="60"/>
    </row>
    <row r="696" spans="1:8">
      <c r="A696">
        <f t="shared" si="19"/>
        <v>8</v>
      </c>
      <c r="H696" s="60"/>
    </row>
    <row r="697" spans="1:8">
      <c r="A697">
        <f t="shared" si="19"/>
        <v>8</v>
      </c>
      <c r="H697" s="60"/>
    </row>
    <row r="698" spans="1:8">
      <c r="A698">
        <f t="shared" si="19"/>
        <v>8</v>
      </c>
      <c r="H698" s="60"/>
    </row>
    <row r="699" spans="1:8">
      <c r="A699">
        <f t="shared" si="19"/>
        <v>8</v>
      </c>
      <c r="H699" s="60"/>
    </row>
    <row r="700" spans="1:8">
      <c r="A700">
        <f t="shared" si="19"/>
        <v>8</v>
      </c>
      <c r="H700" s="60"/>
    </row>
    <row r="701" spans="1:8">
      <c r="A701">
        <f t="shared" si="19"/>
        <v>8</v>
      </c>
      <c r="H701" s="60"/>
    </row>
    <row r="702" spans="1:8">
      <c r="A702">
        <f t="shared" si="19"/>
        <v>8</v>
      </c>
      <c r="H702" s="60"/>
    </row>
    <row r="703" spans="1:8">
      <c r="A703">
        <f t="shared" si="19"/>
        <v>8</v>
      </c>
      <c r="H703" s="60"/>
    </row>
    <row r="704" spans="1:8">
      <c r="A704">
        <f t="shared" si="19"/>
        <v>8</v>
      </c>
      <c r="H704" s="60"/>
    </row>
    <row r="705" spans="1:8">
      <c r="A705">
        <f t="shared" si="19"/>
        <v>8</v>
      </c>
      <c r="H705" s="60"/>
    </row>
    <row r="706" spans="1:8">
      <c r="A706">
        <f t="shared" si="19"/>
        <v>8</v>
      </c>
      <c r="H706" s="60"/>
    </row>
    <row r="707" spans="1:8">
      <c r="A707">
        <f t="shared" si="19"/>
        <v>8</v>
      </c>
      <c r="H707" s="60"/>
    </row>
    <row r="708" spans="1:8">
      <c r="A708">
        <f t="shared" si="19"/>
        <v>8</v>
      </c>
      <c r="H708" s="60"/>
    </row>
    <row r="709" spans="1:8">
      <c r="A709">
        <f t="shared" si="19"/>
        <v>8</v>
      </c>
      <c r="H709" s="60"/>
    </row>
    <row r="710" spans="1:8">
      <c r="A710">
        <f t="shared" si="19"/>
        <v>8</v>
      </c>
      <c r="H710" s="60"/>
    </row>
    <row r="711" spans="1:8">
      <c r="A711">
        <f t="shared" si="19"/>
        <v>8</v>
      </c>
      <c r="H711" s="60"/>
    </row>
    <row r="712" spans="1:8">
      <c r="A712">
        <f t="shared" si="19"/>
        <v>8</v>
      </c>
      <c r="H712" s="60"/>
    </row>
    <row r="713" spans="1:8">
      <c r="A713">
        <f t="shared" si="19"/>
        <v>8</v>
      </c>
      <c r="H713" s="60"/>
    </row>
    <row r="714" spans="1:8">
      <c r="A714">
        <f t="shared" si="19"/>
        <v>8</v>
      </c>
      <c r="H714" s="60"/>
    </row>
    <row r="715" spans="1:8">
      <c r="A715">
        <f t="shared" si="19"/>
        <v>8</v>
      </c>
      <c r="H715" s="60"/>
    </row>
    <row r="716" spans="1:8">
      <c r="A716">
        <f t="shared" si="19"/>
        <v>8</v>
      </c>
      <c r="H716" s="60"/>
    </row>
    <row r="717" spans="1:8">
      <c r="A717">
        <f t="shared" si="19"/>
        <v>8</v>
      </c>
      <c r="H717" s="60"/>
    </row>
    <row r="718" spans="1:8">
      <c r="A718">
        <f t="shared" si="19"/>
        <v>8</v>
      </c>
      <c r="H718" s="60"/>
    </row>
    <row r="719" spans="1:8">
      <c r="A719">
        <f t="shared" si="19"/>
        <v>8</v>
      </c>
      <c r="H719" s="60"/>
    </row>
    <row r="720" spans="1:8">
      <c r="A720">
        <f t="shared" si="19"/>
        <v>8</v>
      </c>
      <c r="H720" s="60"/>
    </row>
    <row r="721" spans="1:8">
      <c r="A721">
        <f t="shared" si="19"/>
        <v>8</v>
      </c>
      <c r="H721" s="60"/>
    </row>
    <row r="722" spans="1:8">
      <c r="A722">
        <f t="shared" si="19"/>
        <v>8</v>
      </c>
      <c r="H722" s="60"/>
    </row>
    <row r="723" spans="1:8">
      <c r="A723">
        <f t="shared" si="19"/>
        <v>8</v>
      </c>
      <c r="H723" s="60"/>
    </row>
    <row r="724" spans="1:8">
      <c r="A724">
        <f t="shared" si="19"/>
        <v>8</v>
      </c>
      <c r="H724" s="60"/>
    </row>
    <row r="725" spans="1:8">
      <c r="A725">
        <f t="shared" si="19"/>
        <v>8</v>
      </c>
      <c r="H725" s="60"/>
    </row>
    <row r="726" spans="1:8">
      <c r="A726">
        <f t="shared" ref="A726:A756" si="20">IF(B726=B725, A725, A725+1)</f>
        <v>8</v>
      </c>
      <c r="H726" s="60"/>
    </row>
    <row r="727" spans="1:8">
      <c r="A727">
        <f t="shared" si="20"/>
        <v>8</v>
      </c>
      <c r="H727" s="60"/>
    </row>
    <row r="728" spans="1:8">
      <c r="A728">
        <f t="shared" si="20"/>
        <v>8</v>
      </c>
      <c r="H728" s="60"/>
    </row>
    <row r="729" spans="1:8">
      <c r="A729">
        <f t="shared" si="20"/>
        <v>8</v>
      </c>
      <c r="H729" s="60"/>
    </row>
    <row r="730" spans="1:8">
      <c r="A730">
        <f t="shared" si="20"/>
        <v>8</v>
      </c>
      <c r="H730" s="60"/>
    </row>
    <row r="731" spans="1:8">
      <c r="A731">
        <f t="shared" si="20"/>
        <v>8</v>
      </c>
      <c r="H731" s="60"/>
    </row>
    <row r="732" spans="1:8">
      <c r="A732">
        <f t="shared" si="20"/>
        <v>8</v>
      </c>
      <c r="H732" s="60"/>
    </row>
    <row r="733" spans="1:8">
      <c r="A733">
        <f t="shared" si="20"/>
        <v>8</v>
      </c>
      <c r="H733" s="60"/>
    </row>
    <row r="734" spans="1:8">
      <c r="A734">
        <f t="shared" si="20"/>
        <v>8</v>
      </c>
      <c r="H734" s="60"/>
    </row>
    <row r="735" spans="1:8">
      <c r="A735">
        <f t="shared" si="20"/>
        <v>8</v>
      </c>
      <c r="H735" s="60"/>
    </row>
    <row r="736" spans="1:8">
      <c r="A736">
        <f t="shared" si="20"/>
        <v>8</v>
      </c>
      <c r="H736" s="60"/>
    </row>
    <row r="737" spans="1:8">
      <c r="A737">
        <f t="shared" si="20"/>
        <v>8</v>
      </c>
      <c r="H737" s="60"/>
    </row>
    <row r="738" spans="1:8">
      <c r="A738">
        <f t="shared" si="20"/>
        <v>8</v>
      </c>
      <c r="H738" s="60"/>
    </row>
    <row r="739" spans="1:8">
      <c r="A739">
        <f t="shared" si="20"/>
        <v>8</v>
      </c>
      <c r="H739" s="60"/>
    </row>
    <row r="740" spans="1:8">
      <c r="A740">
        <f t="shared" si="20"/>
        <v>8</v>
      </c>
      <c r="H740" s="60"/>
    </row>
    <row r="741" spans="1:8">
      <c r="A741">
        <f t="shared" si="20"/>
        <v>8</v>
      </c>
      <c r="H741" s="60"/>
    </row>
    <row r="742" spans="1:8">
      <c r="A742">
        <f t="shared" si="20"/>
        <v>8</v>
      </c>
      <c r="H742" s="60"/>
    </row>
    <row r="743" spans="1:8">
      <c r="A743">
        <f t="shared" si="20"/>
        <v>8</v>
      </c>
      <c r="H743" s="60"/>
    </row>
    <row r="744" spans="1:8">
      <c r="A744">
        <f t="shared" si="20"/>
        <v>8</v>
      </c>
      <c r="H744" s="60"/>
    </row>
    <row r="745" spans="1:8">
      <c r="A745">
        <f t="shared" si="20"/>
        <v>8</v>
      </c>
      <c r="H745" s="60"/>
    </row>
    <row r="746" spans="1:8">
      <c r="A746">
        <f t="shared" si="20"/>
        <v>8</v>
      </c>
      <c r="H746" s="60"/>
    </row>
    <row r="747" spans="1:8">
      <c r="A747">
        <f t="shared" si="20"/>
        <v>8</v>
      </c>
      <c r="H747" s="60"/>
    </row>
    <row r="748" spans="1:8">
      <c r="A748">
        <f t="shared" si="20"/>
        <v>8</v>
      </c>
      <c r="H748" s="60"/>
    </row>
    <row r="749" spans="1:8">
      <c r="A749">
        <f t="shared" si="20"/>
        <v>8</v>
      </c>
      <c r="H749" s="60"/>
    </row>
    <row r="750" spans="1:8">
      <c r="A750">
        <f t="shared" si="20"/>
        <v>8</v>
      </c>
      <c r="H750" s="60"/>
    </row>
    <row r="751" spans="1:8">
      <c r="A751">
        <f t="shared" si="20"/>
        <v>8</v>
      </c>
      <c r="H751" s="60"/>
    </row>
    <row r="752" spans="1:8">
      <c r="A752">
        <f t="shared" si="20"/>
        <v>8</v>
      </c>
      <c r="H752" s="60"/>
    </row>
    <row r="753" spans="1:8">
      <c r="A753">
        <f t="shared" si="20"/>
        <v>8</v>
      </c>
      <c r="H753" s="60"/>
    </row>
    <row r="754" spans="1:8">
      <c r="A754">
        <f t="shared" si="20"/>
        <v>8</v>
      </c>
      <c r="H754" s="60"/>
    </row>
    <row r="755" spans="1:8">
      <c r="A755">
        <f t="shared" si="20"/>
        <v>8</v>
      </c>
      <c r="H755" s="60"/>
    </row>
    <row r="756" spans="1:8">
      <c r="A756">
        <f t="shared" si="20"/>
        <v>8</v>
      </c>
      <c r="H756" s="60"/>
    </row>
  </sheetData>
  <mergeCells count="1">
    <mergeCell ref="J1:K1"/>
  </mergeCells>
  <phoneticPr fontId="0" type="noConversion"/>
  <conditionalFormatting sqref="B175:C177">
    <cfRule type="expression" dxfId="5" priority="1">
      <formula>ISODD($A175)</formula>
    </cfRule>
  </conditionalFormatting>
  <conditionalFormatting sqref="B4:G167">
    <cfRule type="expression" dxfId="4" priority="2">
      <formula>ISODD($A4)</formula>
    </cfRule>
  </conditionalFormatting>
  <conditionalFormatting sqref="B3:H3 H4:H756">
    <cfRule type="expression" dxfId="3" priority="3">
      <formula>ISODD($A3)</formula>
    </cfRule>
  </conditionalFormatting>
  <hyperlinks>
    <hyperlink ref="J1:K1" location="Contents!A1" display="Back to Contents" xr:uid="{00000000-0004-0000-1400-000000000000}"/>
  </hyperlinks>
  <pageMargins left="0.75" right="0.75" top="1" bottom="1" header="0.5" footer="0.5"/>
  <pageSetup paperSize="9" orientation="landscape" horizontalDpi="4294967292" verticalDpi="4294967292"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AY40"/>
  <sheetViews>
    <sheetView zoomScaleNormal="100" workbookViewId="0"/>
  </sheetViews>
  <sheetFormatPr baseColWidth="10" defaultColWidth="8.83203125" defaultRowHeight="13"/>
  <cols>
    <col min="1" max="1" width="12.33203125" style="104" customWidth="1"/>
    <col min="2" max="15" width="8.83203125" style="1" customWidth="1"/>
    <col min="16" max="39" width="8.83203125" customWidth="1"/>
  </cols>
  <sheetData>
    <row r="1" spans="1:51" ht="23.25" customHeight="1">
      <c r="B1" s="17" t="s">
        <v>396</v>
      </c>
      <c r="C1" s="19"/>
      <c r="D1" s="19"/>
      <c r="E1" s="19"/>
      <c r="F1" s="19"/>
      <c r="G1" s="19"/>
      <c r="H1" s="19"/>
      <c r="I1" s="19"/>
      <c r="J1" s="19"/>
      <c r="K1" s="19"/>
      <c r="L1" s="19"/>
      <c r="M1" s="19"/>
      <c r="N1" s="19"/>
      <c r="O1" s="219" t="s">
        <v>77</v>
      </c>
      <c r="P1" s="219"/>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51" s="42" customFormat="1" ht="11">
      <c r="A2" s="77"/>
      <c r="B2" s="75" t="s">
        <v>397</v>
      </c>
      <c r="C2" s="49"/>
      <c r="D2" s="49"/>
      <c r="E2" s="49"/>
      <c r="F2" s="49"/>
      <c r="G2" s="49"/>
      <c r="H2" s="49"/>
      <c r="I2" s="49"/>
      <c r="J2" s="49"/>
      <c r="K2" s="49"/>
      <c r="L2" s="49"/>
      <c r="M2" s="49"/>
      <c r="N2" s="49"/>
      <c r="O2" s="49"/>
    </row>
    <row r="3" spans="1:51" s="42" customFormat="1" ht="24">
      <c r="A3" s="121" t="s">
        <v>200</v>
      </c>
      <c r="B3" s="58" t="s">
        <v>398</v>
      </c>
      <c r="C3" s="58" t="s">
        <v>399</v>
      </c>
      <c r="D3" s="58" t="s">
        <v>400</v>
      </c>
      <c r="E3" s="58" t="s">
        <v>401</v>
      </c>
      <c r="F3" s="58" t="s">
        <v>402</v>
      </c>
      <c r="G3" s="58" t="s">
        <v>403</v>
      </c>
      <c r="H3" s="58" t="s">
        <v>404</v>
      </c>
      <c r="I3" s="58" t="s">
        <v>405</v>
      </c>
      <c r="J3" s="58" t="s">
        <v>406</v>
      </c>
      <c r="K3" s="58" t="s">
        <v>407</v>
      </c>
      <c r="L3" s="58" t="s">
        <v>408</v>
      </c>
      <c r="M3" s="58" t="s">
        <v>409</v>
      </c>
      <c r="N3" s="58" t="s">
        <v>410</v>
      </c>
      <c r="O3" s="58" t="s">
        <v>411</v>
      </c>
      <c r="P3" s="58" t="s">
        <v>412</v>
      </c>
      <c r="Q3" s="58" t="s">
        <v>413</v>
      </c>
      <c r="R3" s="58" t="s">
        <v>414</v>
      </c>
      <c r="S3" s="58" t="s">
        <v>415</v>
      </c>
      <c r="T3" s="58" t="s">
        <v>416</v>
      </c>
      <c r="U3" s="58" t="s">
        <v>417</v>
      </c>
      <c r="V3" s="58" t="s">
        <v>418</v>
      </c>
      <c r="W3" s="58" t="s">
        <v>419</v>
      </c>
      <c r="X3" s="58" t="s">
        <v>420</v>
      </c>
      <c r="Y3" s="58" t="s">
        <v>421</v>
      </c>
      <c r="Z3" s="58" t="s">
        <v>422</v>
      </c>
      <c r="AA3" s="58" t="s">
        <v>423</v>
      </c>
      <c r="AB3" s="58" t="s">
        <v>424</v>
      </c>
      <c r="AC3" s="58" t="s">
        <v>425</v>
      </c>
      <c r="AD3" s="58" t="s">
        <v>426</v>
      </c>
      <c r="AE3" s="58" t="s">
        <v>427</v>
      </c>
      <c r="AF3" s="58" t="s">
        <v>428</v>
      </c>
      <c r="AG3" s="58" t="s">
        <v>429</v>
      </c>
      <c r="AH3" s="58" t="s">
        <v>430</v>
      </c>
      <c r="AI3" s="58" t="s">
        <v>431</v>
      </c>
      <c r="AJ3" s="58" t="s">
        <v>432</v>
      </c>
      <c r="AK3" s="58" t="s">
        <v>433</v>
      </c>
      <c r="AL3" s="58" t="s">
        <v>434</v>
      </c>
      <c r="AM3" s="58" t="s">
        <v>435</v>
      </c>
      <c r="AN3" s="61" t="s">
        <v>436</v>
      </c>
      <c r="AO3" s="61" t="s">
        <v>437</v>
      </c>
      <c r="AP3" s="157" t="s">
        <v>438</v>
      </c>
      <c r="AQ3" s="157" t="s">
        <v>439</v>
      </c>
      <c r="AR3" s="157" t="s">
        <v>440</v>
      </c>
      <c r="AS3" s="157" t="s">
        <v>441</v>
      </c>
      <c r="AT3" s="58" t="s">
        <v>442</v>
      </c>
      <c r="AU3" s="58" t="s">
        <v>443</v>
      </c>
      <c r="AV3" s="58" t="s">
        <v>444</v>
      </c>
      <c r="AW3" s="58" t="s">
        <v>445</v>
      </c>
      <c r="AX3" s="157" t="s">
        <v>680</v>
      </c>
      <c r="AY3" s="157" t="s">
        <v>681</v>
      </c>
    </row>
    <row r="4" spans="1:51" s="42" customFormat="1" ht="11">
      <c r="A4" s="77" t="s">
        <v>394</v>
      </c>
      <c r="B4" s="45">
        <v>0</v>
      </c>
      <c r="C4" s="45">
        <v>0</v>
      </c>
      <c r="D4" s="45">
        <v>0</v>
      </c>
      <c r="E4" s="45">
        <v>0</v>
      </c>
      <c r="F4" s="45">
        <v>0</v>
      </c>
      <c r="G4" s="45">
        <v>0</v>
      </c>
      <c r="H4" s="45">
        <v>0</v>
      </c>
      <c r="I4" s="45">
        <v>0</v>
      </c>
      <c r="J4" s="45">
        <v>0</v>
      </c>
      <c r="K4" s="45">
        <v>0</v>
      </c>
      <c r="L4" s="45">
        <v>0</v>
      </c>
      <c r="M4" s="45">
        <v>0</v>
      </c>
      <c r="N4" s="45">
        <v>0</v>
      </c>
      <c r="O4" s="45">
        <v>0</v>
      </c>
      <c r="P4" s="45">
        <v>0</v>
      </c>
      <c r="Q4" s="45">
        <v>1</v>
      </c>
      <c r="R4" s="45">
        <v>0</v>
      </c>
      <c r="S4" s="45">
        <v>0</v>
      </c>
      <c r="T4" s="45">
        <v>0</v>
      </c>
      <c r="U4" s="45">
        <v>0</v>
      </c>
      <c r="V4" s="45">
        <v>0</v>
      </c>
      <c r="W4" s="45">
        <v>0</v>
      </c>
      <c r="X4" s="45">
        <v>0</v>
      </c>
      <c r="Y4" s="45">
        <v>0</v>
      </c>
      <c r="Z4" s="45">
        <v>0</v>
      </c>
      <c r="AA4" s="45">
        <v>0</v>
      </c>
      <c r="AB4" s="45">
        <v>0</v>
      </c>
      <c r="AC4" s="45">
        <v>0</v>
      </c>
      <c r="AD4" s="45">
        <v>0</v>
      </c>
      <c r="AE4" s="45">
        <v>0</v>
      </c>
      <c r="AF4" s="45">
        <v>0</v>
      </c>
      <c r="AG4" s="45">
        <v>0</v>
      </c>
      <c r="AH4" s="45">
        <v>0</v>
      </c>
      <c r="AI4" s="45">
        <v>0</v>
      </c>
      <c r="AJ4" s="45">
        <v>0</v>
      </c>
      <c r="AK4" s="45">
        <v>0</v>
      </c>
      <c r="AL4" s="45">
        <v>0</v>
      </c>
      <c r="AM4" s="45">
        <v>0</v>
      </c>
      <c r="AN4" s="45">
        <v>0</v>
      </c>
      <c r="AO4" s="45">
        <v>0</v>
      </c>
      <c r="AP4" s="182">
        <v>0</v>
      </c>
      <c r="AQ4" s="182">
        <v>0</v>
      </c>
      <c r="AR4" s="182">
        <v>0</v>
      </c>
      <c r="AS4" s="182">
        <v>0</v>
      </c>
      <c r="AT4" s="182">
        <v>0</v>
      </c>
      <c r="AU4" s="182">
        <v>0</v>
      </c>
      <c r="AV4" s="182">
        <v>0</v>
      </c>
      <c r="AW4" s="182">
        <v>0</v>
      </c>
      <c r="AX4" s="182">
        <v>0</v>
      </c>
      <c r="AY4" s="182">
        <v>0</v>
      </c>
    </row>
    <row r="5" spans="1:51" s="42" customFormat="1" ht="11">
      <c r="A5" s="77" t="s">
        <v>446</v>
      </c>
      <c r="B5" s="182">
        <v>1019</v>
      </c>
      <c r="C5" s="182">
        <v>3141</v>
      </c>
      <c r="D5" s="182">
        <v>558</v>
      </c>
      <c r="E5" s="182">
        <v>1532</v>
      </c>
      <c r="F5" s="182">
        <v>321</v>
      </c>
      <c r="G5" s="182">
        <v>877</v>
      </c>
      <c r="H5" s="182">
        <v>212</v>
      </c>
      <c r="I5" s="182">
        <v>627</v>
      </c>
      <c r="J5" s="182">
        <v>174</v>
      </c>
      <c r="K5" s="182">
        <v>867</v>
      </c>
      <c r="L5" s="182">
        <v>76</v>
      </c>
      <c r="M5" s="182">
        <v>1179</v>
      </c>
      <c r="N5" s="182">
        <v>39</v>
      </c>
      <c r="O5" s="182">
        <v>1310</v>
      </c>
      <c r="P5" s="182">
        <v>45</v>
      </c>
      <c r="Q5" s="182">
        <v>1351</v>
      </c>
      <c r="R5" s="182">
        <v>31</v>
      </c>
      <c r="S5" s="182">
        <v>1627</v>
      </c>
      <c r="T5" s="182">
        <v>10</v>
      </c>
      <c r="U5" s="182">
        <v>1091</v>
      </c>
      <c r="V5" s="182">
        <v>23</v>
      </c>
      <c r="W5" s="182">
        <v>1211</v>
      </c>
      <c r="X5" s="182">
        <v>22</v>
      </c>
      <c r="Y5" s="182">
        <v>1087</v>
      </c>
      <c r="Z5" s="182">
        <v>7</v>
      </c>
      <c r="AA5" s="182">
        <v>1078</v>
      </c>
      <c r="AB5" s="182">
        <v>19</v>
      </c>
      <c r="AC5" s="182">
        <v>1081</v>
      </c>
      <c r="AD5" s="182">
        <v>15</v>
      </c>
      <c r="AE5" s="182">
        <v>1049</v>
      </c>
      <c r="AF5" s="182">
        <v>12</v>
      </c>
      <c r="AG5" s="182">
        <v>1069</v>
      </c>
      <c r="AH5" s="182">
        <v>11</v>
      </c>
      <c r="AI5" s="182">
        <v>1002</v>
      </c>
      <c r="AJ5" s="182">
        <v>15</v>
      </c>
      <c r="AK5" s="182">
        <v>1145</v>
      </c>
      <c r="AL5" s="182">
        <v>19</v>
      </c>
      <c r="AM5" s="182">
        <v>1249</v>
      </c>
      <c r="AN5" s="182">
        <v>16</v>
      </c>
      <c r="AO5" s="182">
        <v>1113</v>
      </c>
      <c r="AP5" s="182">
        <v>12</v>
      </c>
      <c r="AQ5" s="182">
        <v>953</v>
      </c>
      <c r="AR5" s="182">
        <v>5</v>
      </c>
      <c r="AS5" s="182">
        <v>824</v>
      </c>
      <c r="AT5" s="182">
        <v>12</v>
      </c>
      <c r="AU5" s="182">
        <v>902</v>
      </c>
      <c r="AV5" s="182">
        <v>5</v>
      </c>
      <c r="AW5" s="182">
        <v>600</v>
      </c>
      <c r="AX5" s="182">
        <v>8</v>
      </c>
      <c r="AY5" s="182">
        <v>564</v>
      </c>
    </row>
    <row r="6" spans="1:51" s="42" customFormat="1" ht="11">
      <c r="A6" s="77">
        <v>1990</v>
      </c>
      <c r="B6" s="182">
        <v>1416</v>
      </c>
      <c r="C6" s="182">
        <v>6554</v>
      </c>
      <c r="D6" s="182">
        <v>1071</v>
      </c>
      <c r="E6" s="182">
        <v>4355</v>
      </c>
      <c r="F6" s="182">
        <v>603</v>
      </c>
      <c r="G6" s="182">
        <v>1645</v>
      </c>
      <c r="H6" s="182">
        <v>497</v>
      </c>
      <c r="I6" s="182">
        <v>339</v>
      </c>
      <c r="J6" s="182">
        <v>343</v>
      </c>
      <c r="K6" s="182">
        <v>156</v>
      </c>
      <c r="L6" s="182">
        <v>124</v>
      </c>
      <c r="M6" s="182">
        <v>77</v>
      </c>
      <c r="N6" s="182">
        <v>51</v>
      </c>
      <c r="O6" s="182">
        <v>45</v>
      </c>
      <c r="P6" s="182">
        <v>21</v>
      </c>
      <c r="Q6" s="182">
        <v>39</v>
      </c>
      <c r="R6" s="182">
        <v>19</v>
      </c>
      <c r="S6" s="182">
        <v>18</v>
      </c>
      <c r="T6" s="182">
        <v>2</v>
      </c>
      <c r="U6" s="182">
        <v>20</v>
      </c>
      <c r="V6" s="182">
        <v>3</v>
      </c>
      <c r="W6" s="182">
        <v>48</v>
      </c>
      <c r="X6" s="182">
        <v>1</v>
      </c>
      <c r="Y6" s="182">
        <v>43</v>
      </c>
      <c r="Z6" s="182">
        <v>4</v>
      </c>
      <c r="AA6" s="182">
        <v>25</v>
      </c>
      <c r="AB6" s="182">
        <v>8</v>
      </c>
      <c r="AC6" s="182">
        <v>56</v>
      </c>
      <c r="AD6" s="182">
        <v>8</v>
      </c>
      <c r="AE6" s="182">
        <v>94</v>
      </c>
      <c r="AF6" s="182">
        <v>8</v>
      </c>
      <c r="AG6" s="182">
        <v>72</v>
      </c>
      <c r="AH6" s="182">
        <v>10</v>
      </c>
      <c r="AI6" s="182">
        <v>48</v>
      </c>
      <c r="AJ6" s="182">
        <v>10</v>
      </c>
      <c r="AK6" s="182">
        <v>44</v>
      </c>
      <c r="AL6" s="182">
        <v>3</v>
      </c>
      <c r="AM6" s="182">
        <v>35</v>
      </c>
      <c r="AN6" s="182">
        <v>4</v>
      </c>
      <c r="AO6" s="182">
        <v>28</v>
      </c>
      <c r="AP6" s="182">
        <v>4</v>
      </c>
      <c r="AQ6" s="182">
        <v>18</v>
      </c>
      <c r="AR6" s="182">
        <v>2</v>
      </c>
      <c r="AS6" s="182">
        <v>26</v>
      </c>
      <c r="AT6" s="182">
        <v>2</v>
      </c>
      <c r="AU6" s="182">
        <v>22</v>
      </c>
      <c r="AV6" s="182">
        <v>4</v>
      </c>
      <c r="AW6" s="182">
        <v>13</v>
      </c>
      <c r="AX6" s="182">
        <v>2</v>
      </c>
      <c r="AY6" s="182">
        <v>9</v>
      </c>
    </row>
    <row r="7" spans="1:51" s="42" customFormat="1" ht="11">
      <c r="A7" s="77">
        <v>1991</v>
      </c>
      <c r="B7" s="182">
        <v>3034</v>
      </c>
      <c r="C7" s="182">
        <v>16597</v>
      </c>
      <c r="D7" s="182">
        <v>1600</v>
      </c>
      <c r="E7" s="182">
        <v>8994</v>
      </c>
      <c r="F7" s="182">
        <v>1652</v>
      </c>
      <c r="G7" s="182">
        <v>3542</v>
      </c>
      <c r="H7" s="182">
        <v>1253</v>
      </c>
      <c r="I7" s="182">
        <v>702</v>
      </c>
      <c r="J7" s="182">
        <v>739</v>
      </c>
      <c r="K7" s="182">
        <v>298</v>
      </c>
      <c r="L7" s="182">
        <v>358</v>
      </c>
      <c r="M7" s="182">
        <v>171</v>
      </c>
      <c r="N7" s="182">
        <v>121</v>
      </c>
      <c r="O7" s="182">
        <v>75</v>
      </c>
      <c r="P7" s="182">
        <v>61</v>
      </c>
      <c r="Q7" s="182">
        <v>41</v>
      </c>
      <c r="R7" s="182">
        <v>18</v>
      </c>
      <c r="S7" s="182">
        <v>33</v>
      </c>
      <c r="T7" s="182">
        <v>3</v>
      </c>
      <c r="U7" s="182">
        <v>12</v>
      </c>
      <c r="V7" s="182">
        <v>0</v>
      </c>
      <c r="W7" s="182">
        <v>24</v>
      </c>
      <c r="X7" s="182">
        <v>4</v>
      </c>
      <c r="Y7" s="182">
        <v>37</v>
      </c>
      <c r="Z7" s="182">
        <v>1</v>
      </c>
      <c r="AA7" s="182">
        <v>21</v>
      </c>
      <c r="AB7" s="182">
        <v>14</v>
      </c>
      <c r="AC7" s="182">
        <v>91</v>
      </c>
      <c r="AD7" s="182">
        <v>21</v>
      </c>
      <c r="AE7" s="182">
        <v>137</v>
      </c>
      <c r="AF7" s="182">
        <v>16</v>
      </c>
      <c r="AG7" s="182">
        <v>131</v>
      </c>
      <c r="AH7" s="182">
        <v>21</v>
      </c>
      <c r="AI7" s="182">
        <v>81</v>
      </c>
      <c r="AJ7" s="182">
        <v>13</v>
      </c>
      <c r="AK7" s="182">
        <v>57</v>
      </c>
      <c r="AL7" s="182">
        <v>13</v>
      </c>
      <c r="AM7" s="182">
        <v>55</v>
      </c>
      <c r="AN7" s="182">
        <v>6</v>
      </c>
      <c r="AO7" s="182">
        <v>32</v>
      </c>
      <c r="AP7" s="182">
        <v>3</v>
      </c>
      <c r="AQ7" s="182">
        <v>27</v>
      </c>
      <c r="AR7" s="182">
        <v>3</v>
      </c>
      <c r="AS7" s="182">
        <v>40</v>
      </c>
      <c r="AT7" s="182">
        <v>4</v>
      </c>
      <c r="AU7" s="182">
        <v>36</v>
      </c>
      <c r="AV7" s="182">
        <v>0</v>
      </c>
      <c r="AW7" s="182">
        <v>15</v>
      </c>
      <c r="AX7" s="182">
        <v>4</v>
      </c>
      <c r="AY7" s="182">
        <v>15</v>
      </c>
    </row>
    <row r="8" spans="1:51" s="42" customFormat="1" ht="11">
      <c r="A8" s="77">
        <v>1992</v>
      </c>
      <c r="B8" s="182">
        <v>2683</v>
      </c>
      <c r="C8" s="182">
        <v>15509</v>
      </c>
      <c r="D8" s="182">
        <v>3386</v>
      </c>
      <c r="E8" s="182">
        <v>22567</v>
      </c>
      <c r="F8" s="182">
        <v>2373</v>
      </c>
      <c r="G8" s="182">
        <v>8438</v>
      </c>
      <c r="H8" s="182">
        <v>2918</v>
      </c>
      <c r="I8" s="182">
        <v>2481</v>
      </c>
      <c r="J8" s="182">
        <v>1431</v>
      </c>
      <c r="K8" s="182">
        <v>1010</v>
      </c>
      <c r="L8" s="182">
        <v>883</v>
      </c>
      <c r="M8" s="182">
        <v>500</v>
      </c>
      <c r="N8" s="182">
        <v>269</v>
      </c>
      <c r="O8" s="182">
        <v>147</v>
      </c>
      <c r="P8" s="182">
        <v>104</v>
      </c>
      <c r="Q8" s="182">
        <v>79</v>
      </c>
      <c r="R8" s="182">
        <v>27</v>
      </c>
      <c r="S8" s="182">
        <v>32</v>
      </c>
      <c r="T8" s="182">
        <v>4</v>
      </c>
      <c r="U8" s="182">
        <v>19</v>
      </c>
      <c r="V8" s="182">
        <v>2</v>
      </c>
      <c r="W8" s="182">
        <v>16</v>
      </c>
      <c r="X8" s="182">
        <v>3</v>
      </c>
      <c r="Y8" s="182">
        <v>16</v>
      </c>
      <c r="Z8" s="182">
        <v>1</v>
      </c>
      <c r="AA8" s="182">
        <v>18</v>
      </c>
      <c r="AB8" s="182">
        <v>20</v>
      </c>
      <c r="AC8" s="182">
        <v>116</v>
      </c>
      <c r="AD8" s="182">
        <v>28</v>
      </c>
      <c r="AE8" s="182">
        <v>187</v>
      </c>
      <c r="AF8" s="182">
        <v>49</v>
      </c>
      <c r="AG8" s="182">
        <v>181</v>
      </c>
      <c r="AH8" s="182">
        <v>37</v>
      </c>
      <c r="AI8" s="182">
        <v>121</v>
      </c>
      <c r="AJ8" s="182">
        <v>30</v>
      </c>
      <c r="AK8" s="182">
        <v>77</v>
      </c>
      <c r="AL8" s="182">
        <v>17</v>
      </c>
      <c r="AM8" s="182">
        <v>49</v>
      </c>
      <c r="AN8" s="182">
        <v>10</v>
      </c>
      <c r="AO8" s="182">
        <v>41</v>
      </c>
      <c r="AP8" s="182">
        <v>4</v>
      </c>
      <c r="AQ8" s="182">
        <v>26</v>
      </c>
      <c r="AR8" s="182">
        <v>1</v>
      </c>
      <c r="AS8" s="182">
        <v>28</v>
      </c>
      <c r="AT8" s="182">
        <v>3</v>
      </c>
      <c r="AU8" s="182">
        <v>31</v>
      </c>
      <c r="AV8" s="182">
        <v>2</v>
      </c>
      <c r="AW8" s="182">
        <v>10</v>
      </c>
      <c r="AX8" s="182">
        <v>1</v>
      </c>
      <c r="AY8" s="182">
        <v>12</v>
      </c>
    </row>
    <row r="9" spans="1:51" s="42" customFormat="1" ht="11">
      <c r="A9" s="77">
        <v>1993</v>
      </c>
      <c r="B9" s="182">
        <v>2787</v>
      </c>
      <c r="C9" s="182">
        <v>23767</v>
      </c>
      <c r="D9" s="182">
        <v>1837</v>
      </c>
      <c r="E9" s="182">
        <v>15581</v>
      </c>
      <c r="F9" s="182">
        <v>2991</v>
      </c>
      <c r="G9" s="182">
        <v>10847</v>
      </c>
      <c r="H9" s="182">
        <v>2816</v>
      </c>
      <c r="I9" s="182">
        <v>3572</v>
      </c>
      <c r="J9" s="182">
        <v>2454</v>
      </c>
      <c r="K9" s="182">
        <v>2308</v>
      </c>
      <c r="L9" s="182">
        <v>1363</v>
      </c>
      <c r="M9" s="182">
        <v>1095</v>
      </c>
      <c r="N9" s="182">
        <v>434</v>
      </c>
      <c r="O9" s="182">
        <v>275</v>
      </c>
      <c r="P9" s="182">
        <v>191</v>
      </c>
      <c r="Q9" s="182">
        <v>90</v>
      </c>
      <c r="R9" s="182">
        <v>61</v>
      </c>
      <c r="S9" s="182">
        <v>40</v>
      </c>
      <c r="T9" s="182">
        <v>14</v>
      </c>
      <c r="U9" s="182">
        <v>22</v>
      </c>
      <c r="V9" s="182">
        <v>2</v>
      </c>
      <c r="W9" s="182">
        <v>23</v>
      </c>
      <c r="X9" s="182">
        <v>2</v>
      </c>
      <c r="Y9" s="182">
        <v>11</v>
      </c>
      <c r="Z9" s="182">
        <v>2</v>
      </c>
      <c r="AA9" s="182">
        <v>18</v>
      </c>
      <c r="AB9" s="182">
        <v>14</v>
      </c>
      <c r="AC9" s="182">
        <v>98</v>
      </c>
      <c r="AD9" s="182">
        <v>50</v>
      </c>
      <c r="AE9" s="182">
        <v>217</v>
      </c>
      <c r="AF9" s="182">
        <v>69</v>
      </c>
      <c r="AG9" s="182">
        <v>189</v>
      </c>
      <c r="AH9" s="182">
        <v>53</v>
      </c>
      <c r="AI9" s="182">
        <v>176</v>
      </c>
      <c r="AJ9" s="182">
        <v>60</v>
      </c>
      <c r="AK9" s="182">
        <v>113</v>
      </c>
      <c r="AL9" s="182">
        <v>27</v>
      </c>
      <c r="AM9" s="182">
        <v>63</v>
      </c>
      <c r="AN9" s="182">
        <v>15</v>
      </c>
      <c r="AO9" s="182">
        <v>35</v>
      </c>
      <c r="AP9" s="182">
        <v>7</v>
      </c>
      <c r="AQ9" s="182">
        <v>33</v>
      </c>
      <c r="AR9" s="182">
        <v>2</v>
      </c>
      <c r="AS9" s="182">
        <v>23</v>
      </c>
      <c r="AT9" s="182">
        <v>1</v>
      </c>
      <c r="AU9" s="182">
        <v>50</v>
      </c>
      <c r="AV9" s="182">
        <v>2</v>
      </c>
      <c r="AW9" s="182">
        <v>11</v>
      </c>
      <c r="AX9" s="182">
        <v>3</v>
      </c>
      <c r="AY9" s="182">
        <v>9</v>
      </c>
    </row>
    <row r="10" spans="1:51" s="42" customFormat="1" ht="11">
      <c r="A10" s="77">
        <v>1994</v>
      </c>
      <c r="B10" s="182">
        <v>1992</v>
      </c>
      <c r="C10" s="182">
        <v>14170</v>
      </c>
      <c r="D10" s="182">
        <v>2630</v>
      </c>
      <c r="E10" s="182">
        <v>28174</v>
      </c>
      <c r="F10" s="182">
        <v>2666</v>
      </c>
      <c r="G10" s="182">
        <v>15336</v>
      </c>
      <c r="H10" s="182">
        <v>5200</v>
      </c>
      <c r="I10" s="182">
        <v>14981</v>
      </c>
      <c r="J10" s="182">
        <v>3301</v>
      </c>
      <c r="K10" s="182">
        <v>7023</v>
      </c>
      <c r="L10" s="182">
        <v>3089</v>
      </c>
      <c r="M10" s="182">
        <v>4346</v>
      </c>
      <c r="N10" s="182">
        <v>1065</v>
      </c>
      <c r="O10" s="182">
        <v>1360</v>
      </c>
      <c r="P10" s="182">
        <v>502</v>
      </c>
      <c r="Q10" s="182">
        <v>375</v>
      </c>
      <c r="R10" s="182">
        <v>176</v>
      </c>
      <c r="S10" s="182">
        <v>122</v>
      </c>
      <c r="T10" s="182">
        <v>30</v>
      </c>
      <c r="U10" s="182">
        <v>49</v>
      </c>
      <c r="V10" s="182">
        <v>9</v>
      </c>
      <c r="W10" s="182">
        <v>39</v>
      </c>
      <c r="X10" s="182">
        <v>2</v>
      </c>
      <c r="Y10" s="182">
        <v>21</v>
      </c>
      <c r="Z10" s="182">
        <v>5</v>
      </c>
      <c r="AA10" s="182">
        <v>17</v>
      </c>
      <c r="AB10" s="182">
        <v>3</v>
      </c>
      <c r="AC10" s="182">
        <v>20</v>
      </c>
      <c r="AD10" s="182">
        <v>42</v>
      </c>
      <c r="AE10" s="182">
        <v>172</v>
      </c>
      <c r="AF10" s="182">
        <v>148</v>
      </c>
      <c r="AG10" s="182">
        <v>310</v>
      </c>
      <c r="AH10" s="182">
        <v>172</v>
      </c>
      <c r="AI10" s="182">
        <v>258</v>
      </c>
      <c r="AJ10" s="182">
        <v>149</v>
      </c>
      <c r="AK10" s="182">
        <v>190</v>
      </c>
      <c r="AL10" s="182">
        <v>57</v>
      </c>
      <c r="AM10" s="182">
        <v>109</v>
      </c>
      <c r="AN10" s="182">
        <v>27</v>
      </c>
      <c r="AO10" s="182">
        <v>59</v>
      </c>
      <c r="AP10" s="182">
        <v>8</v>
      </c>
      <c r="AQ10" s="182">
        <v>42</v>
      </c>
      <c r="AR10" s="182">
        <v>21</v>
      </c>
      <c r="AS10" s="182">
        <v>34</v>
      </c>
      <c r="AT10" s="182">
        <v>5</v>
      </c>
      <c r="AU10" s="182">
        <v>51</v>
      </c>
      <c r="AV10" s="182">
        <v>5</v>
      </c>
      <c r="AW10" s="182">
        <v>13</v>
      </c>
      <c r="AX10" s="182">
        <v>3</v>
      </c>
      <c r="AY10" s="182">
        <v>17</v>
      </c>
    </row>
    <row r="11" spans="1:51" s="42" customFormat="1" ht="11">
      <c r="A11" s="77">
        <v>1995</v>
      </c>
      <c r="B11" s="182">
        <v>1845</v>
      </c>
      <c r="C11" s="182">
        <v>14195</v>
      </c>
      <c r="D11" s="182">
        <v>1791</v>
      </c>
      <c r="E11" s="182">
        <v>13610</v>
      </c>
      <c r="F11" s="182">
        <v>3808</v>
      </c>
      <c r="G11" s="182">
        <v>28892</v>
      </c>
      <c r="H11" s="182">
        <v>4435</v>
      </c>
      <c r="I11" s="182">
        <v>21181</v>
      </c>
      <c r="J11" s="182">
        <v>5586</v>
      </c>
      <c r="K11" s="182">
        <v>25219</v>
      </c>
      <c r="L11" s="182">
        <v>3635</v>
      </c>
      <c r="M11" s="182">
        <v>12339</v>
      </c>
      <c r="N11" s="182">
        <v>2211</v>
      </c>
      <c r="O11" s="182">
        <v>5679</v>
      </c>
      <c r="P11" s="182">
        <v>813</v>
      </c>
      <c r="Q11" s="182">
        <v>2005</v>
      </c>
      <c r="R11" s="182">
        <v>256</v>
      </c>
      <c r="S11" s="182">
        <v>372</v>
      </c>
      <c r="T11" s="182">
        <v>51</v>
      </c>
      <c r="U11" s="182">
        <v>108</v>
      </c>
      <c r="V11" s="182">
        <v>10</v>
      </c>
      <c r="W11" s="182">
        <v>54</v>
      </c>
      <c r="X11" s="182">
        <v>8</v>
      </c>
      <c r="Y11" s="182">
        <v>38</v>
      </c>
      <c r="Z11" s="182">
        <v>3</v>
      </c>
      <c r="AA11" s="182">
        <v>29</v>
      </c>
      <c r="AB11" s="182">
        <v>5</v>
      </c>
      <c r="AC11" s="182">
        <v>26</v>
      </c>
      <c r="AD11" s="182">
        <v>3</v>
      </c>
      <c r="AE11" s="182">
        <v>21</v>
      </c>
      <c r="AF11" s="182">
        <v>100</v>
      </c>
      <c r="AG11" s="182">
        <v>247</v>
      </c>
      <c r="AH11" s="182">
        <v>276</v>
      </c>
      <c r="AI11" s="182">
        <v>370</v>
      </c>
      <c r="AJ11" s="182">
        <v>214</v>
      </c>
      <c r="AK11" s="182">
        <v>291</v>
      </c>
      <c r="AL11" s="182">
        <v>140</v>
      </c>
      <c r="AM11" s="182">
        <v>162</v>
      </c>
      <c r="AN11" s="182">
        <v>70</v>
      </c>
      <c r="AO11" s="182">
        <v>123</v>
      </c>
      <c r="AP11" s="182">
        <v>29</v>
      </c>
      <c r="AQ11" s="182">
        <v>67</v>
      </c>
      <c r="AR11" s="182">
        <v>25</v>
      </c>
      <c r="AS11" s="182">
        <v>44</v>
      </c>
      <c r="AT11" s="182">
        <v>19</v>
      </c>
      <c r="AU11" s="182">
        <v>62</v>
      </c>
      <c r="AV11" s="182">
        <v>2</v>
      </c>
      <c r="AW11" s="182">
        <v>16</v>
      </c>
      <c r="AX11" s="182">
        <v>0</v>
      </c>
      <c r="AY11" s="182">
        <v>25</v>
      </c>
    </row>
    <row r="12" spans="1:51" s="42" customFormat="1" ht="11">
      <c r="A12" s="77">
        <v>1996</v>
      </c>
      <c r="B12" s="182">
        <v>1292</v>
      </c>
      <c r="C12" s="182">
        <v>5116</v>
      </c>
      <c r="D12" s="182">
        <v>1806</v>
      </c>
      <c r="E12" s="182">
        <v>13837</v>
      </c>
      <c r="F12" s="182">
        <v>3487</v>
      </c>
      <c r="G12" s="182">
        <v>20746</v>
      </c>
      <c r="H12" s="182">
        <v>6704</v>
      </c>
      <c r="I12" s="182">
        <v>44629</v>
      </c>
      <c r="J12" s="182">
        <v>5605</v>
      </c>
      <c r="K12" s="182">
        <v>28826</v>
      </c>
      <c r="L12" s="182">
        <v>7849</v>
      </c>
      <c r="M12" s="182">
        <v>37483</v>
      </c>
      <c r="N12" s="182">
        <v>3402</v>
      </c>
      <c r="O12" s="182">
        <v>16083</v>
      </c>
      <c r="P12" s="182">
        <v>2054</v>
      </c>
      <c r="Q12" s="182">
        <v>11361</v>
      </c>
      <c r="R12" s="182">
        <v>705</v>
      </c>
      <c r="S12" s="182">
        <v>3508</v>
      </c>
      <c r="T12" s="182">
        <v>131</v>
      </c>
      <c r="U12" s="182">
        <v>701</v>
      </c>
      <c r="V12" s="182">
        <v>13</v>
      </c>
      <c r="W12" s="182">
        <v>168</v>
      </c>
      <c r="X12" s="182">
        <v>5</v>
      </c>
      <c r="Y12" s="182">
        <v>49</v>
      </c>
      <c r="Z12" s="182">
        <v>5</v>
      </c>
      <c r="AA12" s="182">
        <v>31</v>
      </c>
      <c r="AB12" s="182">
        <v>3</v>
      </c>
      <c r="AC12" s="182">
        <v>35</v>
      </c>
      <c r="AD12" s="182">
        <v>4</v>
      </c>
      <c r="AE12" s="182">
        <v>30</v>
      </c>
      <c r="AF12" s="182">
        <v>5</v>
      </c>
      <c r="AG12" s="182">
        <v>24</v>
      </c>
      <c r="AH12" s="182">
        <v>237</v>
      </c>
      <c r="AI12" s="182">
        <v>330</v>
      </c>
      <c r="AJ12" s="182">
        <v>523</v>
      </c>
      <c r="AK12" s="182">
        <v>599</v>
      </c>
      <c r="AL12" s="182">
        <v>311</v>
      </c>
      <c r="AM12" s="182">
        <v>382</v>
      </c>
      <c r="AN12" s="182">
        <v>205</v>
      </c>
      <c r="AO12" s="182">
        <v>211</v>
      </c>
      <c r="AP12" s="182">
        <v>142</v>
      </c>
      <c r="AQ12" s="182">
        <v>144</v>
      </c>
      <c r="AR12" s="182">
        <v>95</v>
      </c>
      <c r="AS12" s="182">
        <v>96</v>
      </c>
      <c r="AT12" s="182">
        <v>42</v>
      </c>
      <c r="AU12" s="182">
        <v>68</v>
      </c>
      <c r="AV12" s="182">
        <v>7</v>
      </c>
      <c r="AW12" s="182">
        <v>12</v>
      </c>
      <c r="AX12" s="182">
        <v>2</v>
      </c>
      <c r="AY12" s="182">
        <v>17</v>
      </c>
    </row>
    <row r="13" spans="1:51" s="42" customFormat="1" ht="11">
      <c r="A13" s="77">
        <v>1997</v>
      </c>
      <c r="B13" s="182">
        <v>702</v>
      </c>
      <c r="C13" s="182">
        <v>3127</v>
      </c>
      <c r="D13" s="182">
        <v>733</v>
      </c>
      <c r="E13" s="182">
        <v>4101</v>
      </c>
      <c r="F13" s="182">
        <v>2041</v>
      </c>
      <c r="G13" s="182">
        <v>19468</v>
      </c>
      <c r="H13" s="182">
        <v>2844</v>
      </c>
      <c r="I13" s="182">
        <v>19041</v>
      </c>
      <c r="J13" s="182">
        <v>4361</v>
      </c>
      <c r="K13" s="182">
        <v>31809</v>
      </c>
      <c r="L13" s="182">
        <v>3502</v>
      </c>
      <c r="M13" s="182">
        <v>22423</v>
      </c>
      <c r="N13" s="182">
        <v>4095</v>
      </c>
      <c r="O13" s="182">
        <v>29066</v>
      </c>
      <c r="P13" s="182">
        <v>2068</v>
      </c>
      <c r="Q13" s="182">
        <v>15443</v>
      </c>
      <c r="R13" s="182">
        <v>652</v>
      </c>
      <c r="S13" s="182">
        <v>4931</v>
      </c>
      <c r="T13" s="182">
        <v>159</v>
      </c>
      <c r="U13" s="182">
        <v>1011</v>
      </c>
      <c r="V13" s="182">
        <v>14</v>
      </c>
      <c r="W13" s="182">
        <v>230</v>
      </c>
      <c r="X13" s="182">
        <v>8</v>
      </c>
      <c r="Y13" s="182">
        <v>60</v>
      </c>
      <c r="Z13" s="182">
        <v>6</v>
      </c>
      <c r="AA13" s="182">
        <v>36</v>
      </c>
      <c r="AB13" s="182">
        <v>4</v>
      </c>
      <c r="AC13" s="182">
        <v>40</v>
      </c>
      <c r="AD13" s="182">
        <v>1</v>
      </c>
      <c r="AE13" s="182">
        <v>35</v>
      </c>
      <c r="AF13" s="182">
        <v>7</v>
      </c>
      <c r="AG13" s="182">
        <v>40</v>
      </c>
      <c r="AH13" s="182">
        <v>7</v>
      </c>
      <c r="AI13" s="182">
        <v>28</v>
      </c>
      <c r="AJ13" s="182">
        <v>240</v>
      </c>
      <c r="AK13" s="182">
        <v>389</v>
      </c>
      <c r="AL13" s="182">
        <v>311</v>
      </c>
      <c r="AM13" s="182">
        <v>570</v>
      </c>
      <c r="AN13" s="182">
        <v>150</v>
      </c>
      <c r="AO13" s="182">
        <v>318</v>
      </c>
      <c r="AP13" s="182">
        <v>118</v>
      </c>
      <c r="AQ13" s="182">
        <v>229</v>
      </c>
      <c r="AR13" s="182">
        <v>135</v>
      </c>
      <c r="AS13" s="182">
        <v>207</v>
      </c>
      <c r="AT13" s="182">
        <v>55</v>
      </c>
      <c r="AU13" s="182">
        <v>165</v>
      </c>
      <c r="AV13" s="182">
        <v>10</v>
      </c>
      <c r="AW13" s="182">
        <v>37</v>
      </c>
      <c r="AX13" s="182">
        <v>9</v>
      </c>
      <c r="AY13" s="182">
        <v>27</v>
      </c>
    </row>
    <row r="14" spans="1:51" s="42" customFormat="1" ht="11">
      <c r="A14" s="77">
        <v>1998</v>
      </c>
      <c r="B14" s="182">
        <v>133</v>
      </c>
      <c r="C14" s="182">
        <v>830</v>
      </c>
      <c r="D14" s="182">
        <v>386</v>
      </c>
      <c r="E14" s="182">
        <v>2737</v>
      </c>
      <c r="F14" s="182">
        <v>781</v>
      </c>
      <c r="G14" s="182">
        <v>5091</v>
      </c>
      <c r="H14" s="182">
        <v>1227</v>
      </c>
      <c r="I14" s="182">
        <v>14994</v>
      </c>
      <c r="J14" s="182">
        <v>1500</v>
      </c>
      <c r="K14" s="182">
        <v>12702</v>
      </c>
      <c r="L14" s="182">
        <v>1834</v>
      </c>
      <c r="M14" s="182">
        <v>22703</v>
      </c>
      <c r="N14" s="182">
        <v>1721</v>
      </c>
      <c r="O14" s="182">
        <v>16675</v>
      </c>
      <c r="P14" s="182">
        <v>2359</v>
      </c>
      <c r="Q14" s="182">
        <v>25353</v>
      </c>
      <c r="R14" s="182">
        <v>739</v>
      </c>
      <c r="S14" s="182">
        <v>10592</v>
      </c>
      <c r="T14" s="182">
        <v>172</v>
      </c>
      <c r="U14" s="182">
        <v>2102</v>
      </c>
      <c r="V14" s="182">
        <v>21</v>
      </c>
      <c r="W14" s="182">
        <v>332</v>
      </c>
      <c r="X14" s="182">
        <v>9</v>
      </c>
      <c r="Y14" s="182">
        <v>67</v>
      </c>
      <c r="Z14" s="182">
        <v>5</v>
      </c>
      <c r="AA14" s="182">
        <v>35</v>
      </c>
      <c r="AB14" s="182">
        <v>4</v>
      </c>
      <c r="AC14" s="182">
        <v>40</v>
      </c>
      <c r="AD14" s="182">
        <v>8</v>
      </c>
      <c r="AE14" s="182">
        <v>48</v>
      </c>
      <c r="AF14" s="182">
        <v>1</v>
      </c>
      <c r="AG14" s="182">
        <v>27</v>
      </c>
      <c r="AH14" s="182">
        <v>6</v>
      </c>
      <c r="AI14" s="182">
        <v>37</v>
      </c>
      <c r="AJ14" s="182">
        <v>5</v>
      </c>
      <c r="AK14" s="182">
        <v>16</v>
      </c>
      <c r="AL14" s="182">
        <v>126</v>
      </c>
      <c r="AM14" s="182">
        <v>354</v>
      </c>
      <c r="AN14" s="182">
        <v>171</v>
      </c>
      <c r="AO14" s="182">
        <v>476</v>
      </c>
      <c r="AP14" s="182">
        <v>92</v>
      </c>
      <c r="AQ14" s="182">
        <v>368</v>
      </c>
      <c r="AR14" s="182">
        <v>126</v>
      </c>
      <c r="AS14" s="182">
        <v>316</v>
      </c>
      <c r="AT14" s="182">
        <v>78</v>
      </c>
      <c r="AU14" s="182">
        <v>286</v>
      </c>
      <c r="AV14" s="182">
        <v>3</v>
      </c>
      <c r="AW14" s="182">
        <v>41</v>
      </c>
      <c r="AX14" s="182">
        <v>4</v>
      </c>
      <c r="AY14" s="182">
        <v>40</v>
      </c>
    </row>
    <row r="15" spans="1:51" s="42" customFormat="1" ht="11">
      <c r="A15" s="77">
        <v>1999</v>
      </c>
      <c r="B15" s="182">
        <v>57</v>
      </c>
      <c r="C15" s="182">
        <v>365</v>
      </c>
      <c r="D15" s="182">
        <v>100</v>
      </c>
      <c r="E15" s="182">
        <v>737</v>
      </c>
      <c r="F15" s="182">
        <v>604</v>
      </c>
      <c r="G15" s="182">
        <v>3995</v>
      </c>
      <c r="H15" s="182">
        <v>728</v>
      </c>
      <c r="I15" s="182">
        <v>5718</v>
      </c>
      <c r="J15" s="182">
        <v>1182</v>
      </c>
      <c r="K15" s="182">
        <v>11980</v>
      </c>
      <c r="L15" s="182">
        <v>1114</v>
      </c>
      <c r="M15" s="182">
        <v>8822</v>
      </c>
      <c r="N15" s="182">
        <v>914</v>
      </c>
      <c r="O15" s="182">
        <v>15598</v>
      </c>
      <c r="P15" s="182">
        <v>1406</v>
      </c>
      <c r="Q15" s="182">
        <v>14169</v>
      </c>
      <c r="R15" s="182">
        <v>690</v>
      </c>
      <c r="S15" s="182">
        <v>19780</v>
      </c>
      <c r="T15" s="182">
        <v>174</v>
      </c>
      <c r="U15" s="182">
        <v>5920</v>
      </c>
      <c r="V15" s="182">
        <v>26</v>
      </c>
      <c r="W15" s="182">
        <v>1079</v>
      </c>
      <c r="X15" s="182">
        <v>9</v>
      </c>
      <c r="Y15" s="182">
        <v>478</v>
      </c>
      <c r="Z15" s="182">
        <v>4</v>
      </c>
      <c r="AA15" s="182">
        <v>86</v>
      </c>
      <c r="AB15" s="182">
        <v>2</v>
      </c>
      <c r="AC15" s="182">
        <v>64</v>
      </c>
      <c r="AD15" s="182">
        <v>2</v>
      </c>
      <c r="AE15" s="182">
        <v>45</v>
      </c>
      <c r="AF15" s="182">
        <v>2</v>
      </c>
      <c r="AG15" s="182">
        <v>56</v>
      </c>
      <c r="AH15" s="182">
        <v>2</v>
      </c>
      <c r="AI15" s="182">
        <v>56</v>
      </c>
      <c r="AJ15" s="182">
        <v>7</v>
      </c>
      <c r="AK15" s="182">
        <v>29</v>
      </c>
      <c r="AL15" s="182">
        <v>2</v>
      </c>
      <c r="AM15" s="182">
        <v>33</v>
      </c>
      <c r="AN15" s="182">
        <v>51</v>
      </c>
      <c r="AO15" s="182">
        <v>281</v>
      </c>
      <c r="AP15" s="182">
        <v>82</v>
      </c>
      <c r="AQ15" s="182">
        <v>490</v>
      </c>
      <c r="AR15" s="182">
        <v>84</v>
      </c>
      <c r="AS15" s="182">
        <v>491</v>
      </c>
      <c r="AT15" s="182">
        <v>53</v>
      </c>
      <c r="AU15" s="182">
        <v>354</v>
      </c>
      <c r="AV15" s="182">
        <v>13</v>
      </c>
      <c r="AW15" s="182">
        <v>65</v>
      </c>
      <c r="AX15" s="182">
        <v>8</v>
      </c>
      <c r="AY15" s="182">
        <v>48</v>
      </c>
    </row>
    <row r="16" spans="1:51" s="42" customFormat="1" ht="11">
      <c r="A16" s="77">
        <v>2000</v>
      </c>
      <c r="B16" s="182">
        <v>8</v>
      </c>
      <c r="C16" s="182">
        <v>52</v>
      </c>
      <c r="D16" s="182">
        <v>34</v>
      </c>
      <c r="E16" s="182">
        <v>495</v>
      </c>
      <c r="F16" s="182">
        <v>153</v>
      </c>
      <c r="G16" s="182">
        <v>1023</v>
      </c>
      <c r="H16" s="182">
        <v>462</v>
      </c>
      <c r="I16" s="182">
        <v>4172</v>
      </c>
      <c r="J16" s="182">
        <v>601</v>
      </c>
      <c r="K16" s="182">
        <v>5688</v>
      </c>
      <c r="L16" s="182">
        <v>928</v>
      </c>
      <c r="M16" s="182">
        <v>10471</v>
      </c>
      <c r="N16" s="182">
        <v>782</v>
      </c>
      <c r="O16" s="182">
        <v>7604</v>
      </c>
      <c r="P16" s="182">
        <v>740</v>
      </c>
      <c r="Q16" s="182">
        <v>14905</v>
      </c>
      <c r="R16" s="182">
        <v>354</v>
      </c>
      <c r="S16" s="182">
        <v>13352</v>
      </c>
      <c r="T16" s="182">
        <v>93</v>
      </c>
      <c r="U16" s="182">
        <v>11616</v>
      </c>
      <c r="V16" s="182">
        <v>18</v>
      </c>
      <c r="W16" s="182">
        <v>7941</v>
      </c>
      <c r="X16" s="182">
        <v>5</v>
      </c>
      <c r="Y16" s="182">
        <v>8103</v>
      </c>
      <c r="Z16" s="182">
        <v>2</v>
      </c>
      <c r="AA16" s="182">
        <v>3057</v>
      </c>
      <c r="AB16" s="182">
        <v>9</v>
      </c>
      <c r="AC16" s="182">
        <v>390</v>
      </c>
      <c r="AD16" s="182">
        <v>9</v>
      </c>
      <c r="AE16" s="182">
        <v>83</v>
      </c>
      <c r="AF16" s="182">
        <v>8</v>
      </c>
      <c r="AG16" s="182">
        <v>67</v>
      </c>
      <c r="AH16" s="182">
        <v>8</v>
      </c>
      <c r="AI16" s="182">
        <v>43</v>
      </c>
      <c r="AJ16" s="182">
        <v>6</v>
      </c>
      <c r="AK16" s="182">
        <v>46</v>
      </c>
      <c r="AL16" s="182">
        <v>2</v>
      </c>
      <c r="AM16" s="182">
        <v>43</v>
      </c>
      <c r="AN16" s="182">
        <v>1</v>
      </c>
      <c r="AO16" s="182">
        <v>25</v>
      </c>
      <c r="AP16" s="182">
        <v>30</v>
      </c>
      <c r="AQ16" s="182">
        <v>265</v>
      </c>
      <c r="AR16" s="182">
        <v>91</v>
      </c>
      <c r="AS16" s="182">
        <v>673</v>
      </c>
      <c r="AT16" s="182">
        <v>61</v>
      </c>
      <c r="AU16" s="182">
        <v>533</v>
      </c>
      <c r="AV16" s="182">
        <v>7</v>
      </c>
      <c r="AW16" s="182">
        <v>85</v>
      </c>
      <c r="AX16" s="182">
        <v>13</v>
      </c>
      <c r="AY16" s="182">
        <v>38</v>
      </c>
    </row>
    <row r="17" spans="1:51" s="42" customFormat="1" ht="11">
      <c r="A17" s="77">
        <v>2001</v>
      </c>
      <c r="B17" s="182">
        <v>0</v>
      </c>
      <c r="C17" s="182">
        <v>0</v>
      </c>
      <c r="D17" s="182">
        <v>10</v>
      </c>
      <c r="E17" s="182">
        <v>126</v>
      </c>
      <c r="F17" s="182">
        <v>38</v>
      </c>
      <c r="G17" s="182">
        <v>783</v>
      </c>
      <c r="H17" s="182">
        <v>109</v>
      </c>
      <c r="I17" s="182">
        <v>1359</v>
      </c>
      <c r="J17" s="182">
        <v>295</v>
      </c>
      <c r="K17" s="182">
        <v>3859</v>
      </c>
      <c r="L17" s="182">
        <v>497</v>
      </c>
      <c r="M17" s="182">
        <v>5109</v>
      </c>
      <c r="N17" s="182">
        <v>522</v>
      </c>
      <c r="O17" s="182">
        <v>8461</v>
      </c>
      <c r="P17" s="182">
        <v>692</v>
      </c>
      <c r="Q17" s="182">
        <v>7125</v>
      </c>
      <c r="R17" s="182">
        <v>239</v>
      </c>
      <c r="S17" s="182">
        <v>12093</v>
      </c>
      <c r="T17" s="182">
        <v>51</v>
      </c>
      <c r="U17" s="182">
        <v>11345</v>
      </c>
      <c r="V17" s="182">
        <v>17</v>
      </c>
      <c r="W17" s="182">
        <v>21830</v>
      </c>
      <c r="X17" s="182">
        <v>7</v>
      </c>
      <c r="Y17" s="182">
        <v>12168</v>
      </c>
      <c r="Z17" s="182">
        <v>9</v>
      </c>
      <c r="AA17" s="182">
        <v>3508</v>
      </c>
      <c r="AB17" s="182">
        <v>7</v>
      </c>
      <c r="AC17" s="182">
        <v>425</v>
      </c>
      <c r="AD17" s="182">
        <v>4</v>
      </c>
      <c r="AE17" s="182">
        <v>92</v>
      </c>
      <c r="AF17" s="182">
        <v>10</v>
      </c>
      <c r="AG17" s="182">
        <v>65</v>
      </c>
      <c r="AH17" s="182">
        <v>5</v>
      </c>
      <c r="AI17" s="182">
        <v>53</v>
      </c>
      <c r="AJ17" s="182">
        <v>3</v>
      </c>
      <c r="AK17" s="182">
        <v>48</v>
      </c>
      <c r="AL17" s="182">
        <v>7</v>
      </c>
      <c r="AM17" s="182">
        <v>31</v>
      </c>
      <c r="AN17" s="182">
        <v>4</v>
      </c>
      <c r="AO17" s="182">
        <v>20</v>
      </c>
      <c r="AP17" s="182">
        <v>1</v>
      </c>
      <c r="AQ17" s="182">
        <v>13</v>
      </c>
      <c r="AR17" s="182">
        <v>65</v>
      </c>
      <c r="AS17" s="182">
        <v>303</v>
      </c>
      <c r="AT17" s="182">
        <v>63</v>
      </c>
      <c r="AU17" s="182">
        <v>629</v>
      </c>
      <c r="AV17" s="182">
        <v>11</v>
      </c>
      <c r="AW17" s="182">
        <v>110</v>
      </c>
      <c r="AX17" s="182">
        <v>6</v>
      </c>
      <c r="AY17" s="182">
        <v>72</v>
      </c>
    </row>
    <row r="18" spans="1:51" s="42" customFormat="1" ht="11">
      <c r="A18" s="77">
        <v>2002</v>
      </c>
      <c r="B18" s="182">
        <v>0</v>
      </c>
      <c r="C18" s="182">
        <v>0</v>
      </c>
      <c r="D18" s="182">
        <v>0</v>
      </c>
      <c r="E18" s="182">
        <v>0</v>
      </c>
      <c r="F18" s="182">
        <v>27</v>
      </c>
      <c r="G18" s="182">
        <v>182</v>
      </c>
      <c r="H18" s="182">
        <v>40</v>
      </c>
      <c r="I18" s="182">
        <v>813</v>
      </c>
      <c r="J18" s="182">
        <v>75</v>
      </c>
      <c r="K18" s="182">
        <v>1389</v>
      </c>
      <c r="L18" s="182">
        <v>217</v>
      </c>
      <c r="M18" s="182">
        <v>4169</v>
      </c>
      <c r="N18" s="182">
        <v>221</v>
      </c>
      <c r="O18" s="182">
        <v>4304</v>
      </c>
      <c r="P18" s="182">
        <v>577</v>
      </c>
      <c r="Q18" s="182">
        <v>7993</v>
      </c>
      <c r="R18" s="182">
        <v>219</v>
      </c>
      <c r="S18" s="182">
        <v>5804</v>
      </c>
      <c r="T18" s="182">
        <v>61</v>
      </c>
      <c r="U18" s="182">
        <v>12537</v>
      </c>
      <c r="V18" s="182">
        <v>20</v>
      </c>
      <c r="W18" s="182">
        <v>14512</v>
      </c>
      <c r="X18" s="182">
        <v>13</v>
      </c>
      <c r="Y18" s="182">
        <v>20238</v>
      </c>
      <c r="Z18" s="182">
        <v>14</v>
      </c>
      <c r="AA18" s="182">
        <v>6901</v>
      </c>
      <c r="AB18" s="182">
        <v>14</v>
      </c>
      <c r="AC18" s="182">
        <v>952</v>
      </c>
      <c r="AD18" s="182">
        <v>10</v>
      </c>
      <c r="AE18" s="182">
        <v>163</v>
      </c>
      <c r="AF18" s="182">
        <v>14</v>
      </c>
      <c r="AG18" s="182">
        <v>101</v>
      </c>
      <c r="AH18" s="182">
        <v>8</v>
      </c>
      <c r="AI18" s="182">
        <v>83</v>
      </c>
      <c r="AJ18" s="182">
        <v>6</v>
      </c>
      <c r="AK18" s="182">
        <v>68</v>
      </c>
      <c r="AL18" s="182">
        <v>1</v>
      </c>
      <c r="AM18" s="182">
        <v>40</v>
      </c>
      <c r="AN18" s="182">
        <v>6</v>
      </c>
      <c r="AO18" s="182">
        <v>34</v>
      </c>
      <c r="AP18" s="182">
        <v>4</v>
      </c>
      <c r="AQ18" s="182">
        <v>23</v>
      </c>
      <c r="AR18" s="182">
        <v>2</v>
      </c>
      <c r="AS18" s="182">
        <v>21</v>
      </c>
      <c r="AT18" s="182">
        <v>18</v>
      </c>
      <c r="AU18" s="182">
        <v>164</v>
      </c>
      <c r="AV18" s="182">
        <v>2</v>
      </c>
      <c r="AW18" s="182">
        <v>120</v>
      </c>
      <c r="AX18" s="182">
        <v>8</v>
      </c>
      <c r="AY18" s="182">
        <v>78</v>
      </c>
    </row>
    <row r="19" spans="1:51" s="42" customFormat="1" ht="11">
      <c r="A19" s="77">
        <v>2003</v>
      </c>
      <c r="B19" s="182">
        <v>0</v>
      </c>
      <c r="C19" s="182">
        <v>0</v>
      </c>
      <c r="D19" s="182">
        <v>0</v>
      </c>
      <c r="E19" s="182">
        <v>0</v>
      </c>
      <c r="F19" s="182">
        <v>0</v>
      </c>
      <c r="G19" s="182">
        <v>0</v>
      </c>
      <c r="H19" s="182">
        <v>17</v>
      </c>
      <c r="I19" s="182">
        <v>184</v>
      </c>
      <c r="J19" s="182">
        <v>48</v>
      </c>
      <c r="K19" s="182">
        <v>1436</v>
      </c>
      <c r="L19" s="182">
        <v>59</v>
      </c>
      <c r="M19" s="182">
        <v>1918</v>
      </c>
      <c r="N19" s="182">
        <v>100</v>
      </c>
      <c r="O19" s="182">
        <v>3467</v>
      </c>
      <c r="P19" s="182">
        <v>172</v>
      </c>
      <c r="Q19" s="182">
        <v>4327</v>
      </c>
      <c r="R19" s="182">
        <v>114</v>
      </c>
      <c r="S19" s="182">
        <v>6315</v>
      </c>
      <c r="T19" s="182">
        <v>21</v>
      </c>
      <c r="U19" s="182">
        <v>7686</v>
      </c>
      <c r="V19" s="182">
        <v>30</v>
      </c>
      <c r="W19" s="182">
        <v>17531</v>
      </c>
      <c r="X19" s="182">
        <v>22</v>
      </c>
      <c r="Y19" s="182">
        <v>12564</v>
      </c>
      <c r="Z19" s="182">
        <v>22</v>
      </c>
      <c r="AA19" s="182">
        <v>4731</v>
      </c>
      <c r="AB19" s="182">
        <v>11</v>
      </c>
      <c r="AC19" s="182">
        <v>1163</v>
      </c>
      <c r="AD19" s="182">
        <v>10</v>
      </c>
      <c r="AE19" s="182">
        <v>665</v>
      </c>
      <c r="AF19" s="182">
        <v>11</v>
      </c>
      <c r="AG19" s="182">
        <v>389</v>
      </c>
      <c r="AH19" s="182">
        <v>14</v>
      </c>
      <c r="AI19" s="182">
        <v>232</v>
      </c>
      <c r="AJ19" s="182">
        <v>12</v>
      </c>
      <c r="AK19" s="182">
        <v>145</v>
      </c>
      <c r="AL19" s="182">
        <v>4</v>
      </c>
      <c r="AM19" s="182">
        <v>89</v>
      </c>
      <c r="AN19" s="182">
        <v>9</v>
      </c>
      <c r="AO19" s="182">
        <v>57</v>
      </c>
      <c r="AP19" s="182">
        <v>5</v>
      </c>
      <c r="AQ19" s="182">
        <v>39</v>
      </c>
      <c r="AR19" s="182">
        <v>1</v>
      </c>
      <c r="AS19" s="182">
        <v>24</v>
      </c>
      <c r="AT19" s="182">
        <v>1</v>
      </c>
      <c r="AU19" s="182">
        <v>21</v>
      </c>
      <c r="AV19" s="182">
        <v>0</v>
      </c>
      <c r="AW19" s="182">
        <v>42</v>
      </c>
      <c r="AX19" s="182">
        <v>7</v>
      </c>
      <c r="AY19" s="182">
        <v>114</v>
      </c>
    </row>
    <row r="20" spans="1:51" s="42" customFormat="1" ht="11">
      <c r="A20" s="77">
        <v>2004</v>
      </c>
      <c r="B20" s="182">
        <v>0</v>
      </c>
      <c r="C20" s="182">
        <v>0</v>
      </c>
      <c r="D20" s="182">
        <v>0</v>
      </c>
      <c r="E20" s="182">
        <v>0</v>
      </c>
      <c r="F20" s="182">
        <v>0</v>
      </c>
      <c r="G20" s="182">
        <v>0</v>
      </c>
      <c r="H20" s="182">
        <v>0</v>
      </c>
      <c r="I20" s="182">
        <v>0</v>
      </c>
      <c r="J20" s="182">
        <v>22</v>
      </c>
      <c r="K20" s="182">
        <v>241</v>
      </c>
      <c r="L20" s="182">
        <v>65</v>
      </c>
      <c r="M20" s="182">
        <v>1492</v>
      </c>
      <c r="N20" s="182">
        <v>79</v>
      </c>
      <c r="O20" s="182">
        <v>1605</v>
      </c>
      <c r="P20" s="182">
        <v>219</v>
      </c>
      <c r="Q20" s="182">
        <v>4148</v>
      </c>
      <c r="R20" s="182">
        <v>150</v>
      </c>
      <c r="S20" s="182">
        <v>3529</v>
      </c>
      <c r="T20" s="182">
        <v>117</v>
      </c>
      <c r="U20" s="182">
        <v>9722</v>
      </c>
      <c r="V20" s="182">
        <v>120</v>
      </c>
      <c r="W20" s="182">
        <v>11249</v>
      </c>
      <c r="X20" s="182">
        <v>30</v>
      </c>
      <c r="Y20" s="182">
        <v>12819</v>
      </c>
      <c r="Z20" s="182">
        <v>23</v>
      </c>
      <c r="AA20" s="182">
        <v>15394</v>
      </c>
      <c r="AB20" s="182">
        <v>20</v>
      </c>
      <c r="AC20" s="182">
        <v>27248</v>
      </c>
      <c r="AD20" s="182">
        <v>27</v>
      </c>
      <c r="AE20" s="182">
        <v>20105</v>
      </c>
      <c r="AF20" s="182">
        <v>16</v>
      </c>
      <c r="AG20" s="182">
        <v>22115</v>
      </c>
      <c r="AH20" s="182">
        <v>10</v>
      </c>
      <c r="AI20" s="182">
        <v>13607</v>
      </c>
      <c r="AJ20" s="182">
        <v>18</v>
      </c>
      <c r="AK20" s="182">
        <v>11948</v>
      </c>
      <c r="AL20" s="182">
        <v>13</v>
      </c>
      <c r="AM20" s="182">
        <v>5028</v>
      </c>
      <c r="AN20" s="182">
        <v>7</v>
      </c>
      <c r="AO20" s="182">
        <v>1931</v>
      </c>
      <c r="AP20" s="182">
        <v>7</v>
      </c>
      <c r="AQ20" s="182">
        <v>910</v>
      </c>
      <c r="AR20" s="182">
        <v>7</v>
      </c>
      <c r="AS20" s="182">
        <v>452</v>
      </c>
      <c r="AT20" s="182">
        <v>2</v>
      </c>
      <c r="AU20" s="182">
        <v>200</v>
      </c>
      <c r="AV20" s="182">
        <v>1</v>
      </c>
      <c r="AW20" s="182">
        <v>32</v>
      </c>
      <c r="AX20" s="182">
        <v>1</v>
      </c>
      <c r="AY20" s="182">
        <v>87</v>
      </c>
    </row>
    <row r="21" spans="1:51" s="42" customFormat="1" ht="11">
      <c r="A21" s="77">
        <v>2005</v>
      </c>
      <c r="B21" s="182">
        <v>0</v>
      </c>
      <c r="C21" s="182">
        <v>0</v>
      </c>
      <c r="D21" s="182">
        <v>0</v>
      </c>
      <c r="E21" s="182">
        <v>0</v>
      </c>
      <c r="F21" s="182">
        <v>0</v>
      </c>
      <c r="G21" s="182">
        <v>0</v>
      </c>
      <c r="H21" s="182">
        <v>0</v>
      </c>
      <c r="I21" s="182">
        <v>0</v>
      </c>
      <c r="J21" s="182">
        <v>0</v>
      </c>
      <c r="K21" s="182">
        <v>0</v>
      </c>
      <c r="L21" s="182">
        <v>51</v>
      </c>
      <c r="M21" s="182">
        <v>560</v>
      </c>
      <c r="N21" s="182">
        <v>114</v>
      </c>
      <c r="O21" s="182">
        <v>1704</v>
      </c>
      <c r="P21" s="182">
        <v>196</v>
      </c>
      <c r="Q21" s="182">
        <v>2680</v>
      </c>
      <c r="R21" s="182">
        <v>276</v>
      </c>
      <c r="S21" s="182">
        <v>3360</v>
      </c>
      <c r="T21" s="182">
        <v>272</v>
      </c>
      <c r="U21" s="182">
        <v>2290</v>
      </c>
      <c r="V21" s="182">
        <v>124</v>
      </c>
      <c r="W21" s="182">
        <v>9057</v>
      </c>
      <c r="X21" s="182">
        <v>53</v>
      </c>
      <c r="Y21" s="182">
        <v>7690</v>
      </c>
      <c r="Z21" s="182">
        <v>39</v>
      </c>
      <c r="AA21" s="182">
        <v>21740</v>
      </c>
      <c r="AB21" s="182">
        <v>44</v>
      </c>
      <c r="AC21" s="182">
        <v>21368</v>
      </c>
      <c r="AD21" s="182">
        <v>27</v>
      </c>
      <c r="AE21" s="182">
        <v>40256</v>
      </c>
      <c r="AF21" s="182">
        <v>23</v>
      </c>
      <c r="AG21" s="182">
        <v>24624</v>
      </c>
      <c r="AH21" s="182">
        <v>31</v>
      </c>
      <c r="AI21" s="182">
        <v>35357</v>
      </c>
      <c r="AJ21" s="182">
        <v>27</v>
      </c>
      <c r="AK21" s="182">
        <v>19965</v>
      </c>
      <c r="AL21" s="182">
        <v>14</v>
      </c>
      <c r="AM21" s="182">
        <v>15744</v>
      </c>
      <c r="AN21" s="182">
        <v>10</v>
      </c>
      <c r="AO21" s="182">
        <v>6635</v>
      </c>
      <c r="AP21" s="182">
        <v>11</v>
      </c>
      <c r="AQ21" s="182">
        <v>3309</v>
      </c>
      <c r="AR21" s="182">
        <v>4</v>
      </c>
      <c r="AS21" s="182">
        <v>1613</v>
      </c>
      <c r="AT21" s="182">
        <v>5</v>
      </c>
      <c r="AU21" s="182">
        <v>638</v>
      </c>
      <c r="AV21" s="182">
        <v>2</v>
      </c>
      <c r="AW21" s="182">
        <v>73</v>
      </c>
      <c r="AX21" s="182">
        <v>0</v>
      </c>
      <c r="AY21" s="182">
        <v>51</v>
      </c>
    </row>
    <row r="22" spans="1:51" s="42" customFormat="1" ht="11">
      <c r="A22" s="77">
        <v>2006</v>
      </c>
      <c r="B22" s="182">
        <v>0</v>
      </c>
      <c r="C22" s="182">
        <v>0</v>
      </c>
      <c r="D22" s="182">
        <v>0</v>
      </c>
      <c r="E22" s="182">
        <v>0</v>
      </c>
      <c r="F22" s="182">
        <v>0</v>
      </c>
      <c r="G22" s="182">
        <v>0</v>
      </c>
      <c r="H22" s="182">
        <v>0</v>
      </c>
      <c r="I22" s="182">
        <v>0</v>
      </c>
      <c r="J22" s="182">
        <v>0</v>
      </c>
      <c r="K22" s="182">
        <v>0</v>
      </c>
      <c r="L22" s="182">
        <v>0</v>
      </c>
      <c r="M22" s="182">
        <v>0</v>
      </c>
      <c r="N22" s="182">
        <v>60</v>
      </c>
      <c r="O22" s="182">
        <v>611</v>
      </c>
      <c r="P22" s="182">
        <v>195</v>
      </c>
      <c r="Q22" s="182">
        <v>2703</v>
      </c>
      <c r="R22" s="182">
        <v>172</v>
      </c>
      <c r="S22" s="182">
        <v>2457</v>
      </c>
      <c r="T22" s="182">
        <v>161</v>
      </c>
      <c r="U22" s="182">
        <v>1714</v>
      </c>
      <c r="V22" s="182">
        <v>113</v>
      </c>
      <c r="W22" s="182">
        <v>1722</v>
      </c>
      <c r="X22" s="182">
        <v>78</v>
      </c>
      <c r="Y22" s="182">
        <v>4375</v>
      </c>
      <c r="Z22" s="182">
        <v>81</v>
      </c>
      <c r="AA22" s="182">
        <v>10263</v>
      </c>
      <c r="AB22" s="182">
        <v>80</v>
      </c>
      <c r="AC22" s="182">
        <v>20862</v>
      </c>
      <c r="AD22" s="182">
        <v>81</v>
      </c>
      <c r="AE22" s="182">
        <v>21323</v>
      </c>
      <c r="AF22" s="182">
        <v>40</v>
      </c>
      <c r="AG22" s="182">
        <v>34982</v>
      </c>
      <c r="AH22" s="182">
        <v>40</v>
      </c>
      <c r="AI22" s="182">
        <v>23790</v>
      </c>
      <c r="AJ22" s="182">
        <v>33</v>
      </c>
      <c r="AK22" s="182">
        <v>33564</v>
      </c>
      <c r="AL22" s="182">
        <v>24</v>
      </c>
      <c r="AM22" s="182">
        <v>17241</v>
      </c>
      <c r="AN22" s="182">
        <v>25</v>
      </c>
      <c r="AO22" s="182">
        <v>13980</v>
      </c>
      <c r="AP22" s="182">
        <v>16</v>
      </c>
      <c r="AQ22" s="182">
        <v>5842</v>
      </c>
      <c r="AR22" s="182">
        <v>15</v>
      </c>
      <c r="AS22" s="182">
        <v>3602</v>
      </c>
      <c r="AT22" s="182">
        <v>4</v>
      </c>
      <c r="AU22" s="182">
        <v>1603</v>
      </c>
      <c r="AV22" s="182">
        <v>3</v>
      </c>
      <c r="AW22" s="182">
        <v>179</v>
      </c>
      <c r="AX22" s="182">
        <v>2</v>
      </c>
      <c r="AY22" s="182">
        <v>91</v>
      </c>
    </row>
    <row r="23" spans="1:51" s="42" customFormat="1" ht="11">
      <c r="A23" s="77">
        <v>2007</v>
      </c>
      <c r="B23" s="182">
        <v>0</v>
      </c>
      <c r="C23" s="182">
        <v>0</v>
      </c>
      <c r="D23" s="182">
        <v>0</v>
      </c>
      <c r="E23" s="182">
        <v>0</v>
      </c>
      <c r="F23" s="182">
        <v>0</v>
      </c>
      <c r="G23" s="182">
        <v>0</v>
      </c>
      <c r="H23" s="182">
        <v>0</v>
      </c>
      <c r="I23" s="182">
        <v>0</v>
      </c>
      <c r="J23" s="182">
        <v>0</v>
      </c>
      <c r="K23" s="182">
        <v>0</v>
      </c>
      <c r="L23" s="182">
        <v>0</v>
      </c>
      <c r="M23" s="182">
        <v>0</v>
      </c>
      <c r="N23" s="182">
        <v>1</v>
      </c>
      <c r="O23" s="182">
        <v>2</v>
      </c>
      <c r="P23" s="182">
        <v>275</v>
      </c>
      <c r="Q23" s="182">
        <v>661</v>
      </c>
      <c r="R23" s="182">
        <v>207</v>
      </c>
      <c r="S23" s="182">
        <v>2239</v>
      </c>
      <c r="T23" s="182">
        <v>95</v>
      </c>
      <c r="U23" s="182">
        <v>774</v>
      </c>
      <c r="V23" s="182">
        <v>128</v>
      </c>
      <c r="W23" s="182">
        <v>1753</v>
      </c>
      <c r="X23" s="182">
        <v>174</v>
      </c>
      <c r="Y23" s="182">
        <v>1124</v>
      </c>
      <c r="Z23" s="182">
        <v>297</v>
      </c>
      <c r="AA23" s="182">
        <v>7500</v>
      </c>
      <c r="AB23" s="182">
        <v>469</v>
      </c>
      <c r="AC23" s="182">
        <v>11511</v>
      </c>
      <c r="AD23" s="182">
        <v>264</v>
      </c>
      <c r="AE23" s="182">
        <v>21017</v>
      </c>
      <c r="AF23" s="182">
        <v>268</v>
      </c>
      <c r="AG23" s="182">
        <v>19083</v>
      </c>
      <c r="AH23" s="182">
        <v>248</v>
      </c>
      <c r="AI23" s="182">
        <v>31570</v>
      </c>
      <c r="AJ23" s="182">
        <v>196</v>
      </c>
      <c r="AK23" s="182">
        <v>24449</v>
      </c>
      <c r="AL23" s="182">
        <v>138</v>
      </c>
      <c r="AM23" s="182">
        <v>29221</v>
      </c>
      <c r="AN23" s="182">
        <v>97</v>
      </c>
      <c r="AO23" s="182">
        <v>16891</v>
      </c>
      <c r="AP23" s="182">
        <v>58</v>
      </c>
      <c r="AQ23" s="182">
        <v>11509</v>
      </c>
      <c r="AR23" s="182">
        <v>16</v>
      </c>
      <c r="AS23" s="182">
        <v>6176</v>
      </c>
      <c r="AT23" s="182">
        <v>15</v>
      </c>
      <c r="AU23" s="182">
        <v>2844</v>
      </c>
      <c r="AV23" s="182">
        <v>5</v>
      </c>
      <c r="AW23" s="182">
        <v>345</v>
      </c>
      <c r="AX23" s="182">
        <v>7</v>
      </c>
      <c r="AY23" s="182">
        <v>294</v>
      </c>
    </row>
    <row r="24" spans="1:51" s="42" customFormat="1" ht="11">
      <c r="A24" s="77">
        <v>2008</v>
      </c>
      <c r="B24" s="182">
        <v>0</v>
      </c>
      <c r="C24" s="182">
        <v>0</v>
      </c>
      <c r="D24" s="182">
        <v>0</v>
      </c>
      <c r="E24" s="182">
        <v>0</v>
      </c>
      <c r="F24" s="182">
        <v>0</v>
      </c>
      <c r="G24" s="182">
        <v>0</v>
      </c>
      <c r="H24" s="182">
        <v>0</v>
      </c>
      <c r="I24" s="182">
        <v>0</v>
      </c>
      <c r="J24" s="182">
        <v>0</v>
      </c>
      <c r="K24" s="182">
        <v>0</v>
      </c>
      <c r="L24" s="182">
        <v>0</v>
      </c>
      <c r="M24" s="182">
        <v>0</v>
      </c>
      <c r="N24" s="182">
        <v>0</v>
      </c>
      <c r="O24" s="182">
        <v>0</v>
      </c>
      <c r="P24" s="182">
        <v>0</v>
      </c>
      <c r="Q24" s="182">
        <v>0</v>
      </c>
      <c r="R24" s="182">
        <v>61</v>
      </c>
      <c r="S24" s="182">
        <v>223</v>
      </c>
      <c r="T24" s="182">
        <v>43</v>
      </c>
      <c r="U24" s="182">
        <v>506</v>
      </c>
      <c r="V24" s="182">
        <v>112</v>
      </c>
      <c r="W24" s="182">
        <v>666</v>
      </c>
      <c r="X24" s="182">
        <v>233</v>
      </c>
      <c r="Y24" s="182">
        <v>709</v>
      </c>
      <c r="Z24" s="182">
        <v>547</v>
      </c>
      <c r="AA24" s="182">
        <v>1933</v>
      </c>
      <c r="AB24" s="182">
        <v>1021</v>
      </c>
      <c r="AC24" s="182">
        <v>8462</v>
      </c>
      <c r="AD24" s="182">
        <v>1021</v>
      </c>
      <c r="AE24" s="182">
        <v>11050</v>
      </c>
      <c r="AF24" s="182">
        <v>388</v>
      </c>
      <c r="AG24" s="182">
        <v>15522</v>
      </c>
      <c r="AH24" s="182">
        <v>684</v>
      </c>
      <c r="AI24" s="182">
        <v>13780</v>
      </c>
      <c r="AJ24" s="182">
        <v>743</v>
      </c>
      <c r="AK24" s="182">
        <v>27901</v>
      </c>
      <c r="AL24" s="182">
        <v>580</v>
      </c>
      <c r="AM24" s="182">
        <v>18459</v>
      </c>
      <c r="AN24" s="182">
        <v>347</v>
      </c>
      <c r="AO24" s="182">
        <v>24060</v>
      </c>
      <c r="AP24" s="182">
        <v>227</v>
      </c>
      <c r="AQ24" s="182">
        <v>11126</v>
      </c>
      <c r="AR24" s="182">
        <v>53</v>
      </c>
      <c r="AS24" s="182">
        <v>8703</v>
      </c>
      <c r="AT24" s="182">
        <v>40</v>
      </c>
      <c r="AU24" s="182">
        <v>4020</v>
      </c>
      <c r="AV24" s="182">
        <v>7</v>
      </c>
      <c r="AW24" s="182">
        <v>634</v>
      </c>
      <c r="AX24" s="182">
        <v>5</v>
      </c>
      <c r="AY24" s="182">
        <v>446</v>
      </c>
    </row>
    <row r="25" spans="1:51" s="42" customFormat="1" ht="11">
      <c r="A25" s="77">
        <v>2009</v>
      </c>
      <c r="B25" s="182">
        <v>0</v>
      </c>
      <c r="C25" s="182">
        <v>0</v>
      </c>
      <c r="D25" s="182">
        <v>0</v>
      </c>
      <c r="E25" s="182">
        <v>0</v>
      </c>
      <c r="F25" s="182">
        <v>0</v>
      </c>
      <c r="G25" s="182">
        <v>0</v>
      </c>
      <c r="H25" s="182">
        <v>0</v>
      </c>
      <c r="I25" s="182">
        <v>0</v>
      </c>
      <c r="J25" s="182">
        <v>0</v>
      </c>
      <c r="K25" s="182">
        <v>0</v>
      </c>
      <c r="L25" s="182">
        <v>0</v>
      </c>
      <c r="M25" s="182">
        <v>0</v>
      </c>
      <c r="N25" s="182">
        <v>0</v>
      </c>
      <c r="O25" s="182">
        <v>0</v>
      </c>
      <c r="P25" s="182">
        <v>0</v>
      </c>
      <c r="Q25" s="182">
        <v>0</v>
      </c>
      <c r="R25" s="182">
        <v>0</v>
      </c>
      <c r="S25" s="182">
        <v>0</v>
      </c>
      <c r="T25" s="182">
        <v>13</v>
      </c>
      <c r="U25" s="182">
        <v>103</v>
      </c>
      <c r="V25" s="182">
        <v>37</v>
      </c>
      <c r="W25" s="182">
        <v>291</v>
      </c>
      <c r="X25" s="182">
        <v>96</v>
      </c>
      <c r="Y25" s="182">
        <v>283</v>
      </c>
      <c r="Z25" s="182">
        <v>382</v>
      </c>
      <c r="AA25" s="182">
        <v>1319</v>
      </c>
      <c r="AB25" s="182">
        <v>557</v>
      </c>
      <c r="AC25" s="182">
        <v>1758</v>
      </c>
      <c r="AD25" s="182">
        <v>675</v>
      </c>
      <c r="AE25" s="182">
        <v>7303</v>
      </c>
      <c r="AF25" s="182">
        <v>494</v>
      </c>
      <c r="AG25" s="182">
        <v>8220</v>
      </c>
      <c r="AH25" s="182">
        <v>211</v>
      </c>
      <c r="AI25" s="182">
        <v>9508</v>
      </c>
      <c r="AJ25" s="182">
        <v>464</v>
      </c>
      <c r="AK25" s="182">
        <v>10536</v>
      </c>
      <c r="AL25" s="182">
        <v>432</v>
      </c>
      <c r="AM25" s="182">
        <v>18918</v>
      </c>
      <c r="AN25" s="182">
        <v>287</v>
      </c>
      <c r="AO25" s="182">
        <v>14896</v>
      </c>
      <c r="AP25" s="182">
        <v>197</v>
      </c>
      <c r="AQ25" s="182">
        <v>13687</v>
      </c>
      <c r="AR25" s="182">
        <v>52</v>
      </c>
      <c r="AS25" s="182">
        <v>8436</v>
      </c>
      <c r="AT25" s="182">
        <v>45</v>
      </c>
      <c r="AU25" s="182">
        <v>5548</v>
      </c>
      <c r="AV25" s="182">
        <v>15</v>
      </c>
      <c r="AW25" s="182">
        <v>2191</v>
      </c>
      <c r="AX25" s="182">
        <v>8</v>
      </c>
      <c r="AY25" s="182">
        <v>1338</v>
      </c>
    </row>
    <row r="26" spans="1:51" s="42" customFormat="1" ht="11">
      <c r="A26" s="77">
        <v>2010</v>
      </c>
      <c r="B26" s="182">
        <v>0</v>
      </c>
      <c r="C26" s="182">
        <v>0</v>
      </c>
      <c r="D26" s="182">
        <v>0</v>
      </c>
      <c r="E26" s="182">
        <v>0</v>
      </c>
      <c r="F26" s="182">
        <v>0</v>
      </c>
      <c r="G26" s="182">
        <v>0</v>
      </c>
      <c r="H26" s="182">
        <v>0</v>
      </c>
      <c r="I26" s="182">
        <v>0</v>
      </c>
      <c r="J26" s="182">
        <v>0</v>
      </c>
      <c r="K26" s="182">
        <v>0</v>
      </c>
      <c r="L26" s="182">
        <v>0</v>
      </c>
      <c r="M26" s="182">
        <v>0</v>
      </c>
      <c r="N26" s="182">
        <v>0</v>
      </c>
      <c r="O26" s="182">
        <v>0</v>
      </c>
      <c r="P26" s="182">
        <v>0</v>
      </c>
      <c r="Q26" s="182">
        <v>0</v>
      </c>
      <c r="R26" s="182">
        <v>0</v>
      </c>
      <c r="S26" s="182">
        <v>0</v>
      </c>
      <c r="T26" s="182">
        <v>0</v>
      </c>
      <c r="U26" s="182">
        <v>0</v>
      </c>
      <c r="V26" s="182">
        <v>29</v>
      </c>
      <c r="W26" s="182">
        <v>88</v>
      </c>
      <c r="X26" s="182">
        <v>119</v>
      </c>
      <c r="Y26" s="182">
        <v>280</v>
      </c>
      <c r="Z26" s="182">
        <v>241</v>
      </c>
      <c r="AA26" s="182">
        <v>615</v>
      </c>
      <c r="AB26" s="182">
        <v>501</v>
      </c>
      <c r="AC26" s="182">
        <v>1940</v>
      </c>
      <c r="AD26" s="182">
        <v>514</v>
      </c>
      <c r="AE26" s="182">
        <v>2518</v>
      </c>
      <c r="AF26" s="182">
        <v>713</v>
      </c>
      <c r="AG26" s="182">
        <v>8247</v>
      </c>
      <c r="AH26" s="182">
        <v>631</v>
      </c>
      <c r="AI26" s="182">
        <v>7396</v>
      </c>
      <c r="AJ26" s="182">
        <v>326</v>
      </c>
      <c r="AK26" s="182">
        <v>9807</v>
      </c>
      <c r="AL26" s="182">
        <v>354</v>
      </c>
      <c r="AM26" s="182">
        <v>10258</v>
      </c>
      <c r="AN26" s="182">
        <v>392</v>
      </c>
      <c r="AO26" s="182">
        <v>20633</v>
      </c>
      <c r="AP26" s="182">
        <v>205</v>
      </c>
      <c r="AQ26" s="182">
        <v>12241</v>
      </c>
      <c r="AR26" s="182">
        <v>105</v>
      </c>
      <c r="AS26" s="182">
        <v>13575</v>
      </c>
      <c r="AT26" s="182">
        <v>63</v>
      </c>
      <c r="AU26" s="182">
        <v>8041</v>
      </c>
      <c r="AV26" s="182">
        <v>15</v>
      </c>
      <c r="AW26" s="182">
        <v>5697</v>
      </c>
      <c r="AX26" s="182">
        <v>11</v>
      </c>
      <c r="AY26" s="182">
        <v>2421</v>
      </c>
    </row>
    <row r="27" spans="1:51" s="42" customFormat="1" ht="11">
      <c r="A27" s="77">
        <v>2011</v>
      </c>
      <c r="B27" s="182">
        <v>0</v>
      </c>
      <c r="C27" s="182">
        <v>0</v>
      </c>
      <c r="D27" s="182">
        <v>0</v>
      </c>
      <c r="E27" s="182">
        <v>0</v>
      </c>
      <c r="F27" s="182">
        <v>0</v>
      </c>
      <c r="G27" s="182">
        <v>0</v>
      </c>
      <c r="H27" s="182">
        <v>0</v>
      </c>
      <c r="I27" s="182">
        <v>0</v>
      </c>
      <c r="J27" s="182">
        <v>0</v>
      </c>
      <c r="K27" s="182">
        <v>0</v>
      </c>
      <c r="L27" s="182">
        <v>0</v>
      </c>
      <c r="M27" s="182">
        <v>0</v>
      </c>
      <c r="N27" s="182">
        <v>0</v>
      </c>
      <c r="O27" s="182">
        <v>0</v>
      </c>
      <c r="P27" s="182">
        <v>0</v>
      </c>
      <c r="Q27" s="182">
        <v>0</v>
      </c>
      <c r="R27" s="182">
        <v>0</v>
      </c>
      <c r="S27" s="182">
        <v>0</v>
      </c>
      <c r="T27" s="182">
        <v>0</v>
      </c>
      <c r="U27" s="182">
        <v>0</v>
      </c>
      <c r="V27" s="182">
        <v>0</v>
      </c>
      <c r="W27" s="182">
        <v>8</v>
      </c>
      <c r="X27" s="182">
        <v>89</v>
      </c>
      <c r="Y27" s="182">
        <v>105</v>
      </c>
      <c r="Z27" s="182">
        <v>268</v>
      </c>
      <c r="AA27" s="182">
        <v>341</v>
      </c>
      <c r="AB27" s="182">
        <v>346</v>
      </c>
      <c r="AC27" s="182">
        <v>953</v>
      </c>
      <c r="AD27" s="182">
        <v>464</v>
      </c>
      <c r="AE27" s="182">
        <v>2251</v>
      </c>
      <c r="AF27" s="182">
        <v>437</v>
      </c>
      <c r="AG27" s="182">
        <v>3515</v>
      </c>
      <c r="AH27" s="182">
        <v>691</v>
      </c>
      <c r="AI27" s="182">
        <v>6889</v>
      </c>
      <c r="AJ27" s="182">
        <v>864</v>
      </c>
      <c r="AK27" s="182">
        <v>8081</v>
      </c>
      <c r="AL27" s="182">
        <v>301</v>
      </c>
      <c r="AM27" s="182">
        <v>7636</v>
      </c>
      <c r="AN27" s="182">
        <v>333</v>
      </c>
      <c r="AO27" s="182">
        <v>8128</v>
      </c>
      <c r="AP27" s="182">
        <v>281</v>
      </c>
      <c r="AQ27" s="182">
        <v>11729</v>
      </c>
      <c r="AR27" s="182">
        <v>116</v>
      </c>
      <c r="AS27" s="182">
        <v>9937</v>
      </c>
      <c r="AT27" s="182">
        <v>53</v>
      </c>
      <c r="AU27" s="182">
        <v>9418</v>
      </c>
      <c r="AV27" s="182">
        <v>17</v>
      </c>
      <c r="AW27" s="182">
        <v>5673</v>
      </c>
      <c r="AX27" s="182">
        <v>19</v>
      </c>
      <c r="AY27" s="182">
        <v>3586</v>
      </c>
    </row>
    <row r="28" spans="1:51" s="42" customFormat="1" ht="11">
      <c r="A28" s="77">
        <v>2012</v>
      </c>
      <c r="B28" s="182">
        <v>0</v>
      </c>
      <c r="C28" s="182">
        <v>0</v>
      </c>
      <c r="D28" s="182">
        <v>0</v>
      </c>
      <c r="E28" s="182">
        <v>0</v>
      </c>
      <c r="F28" s="182">
        <v>0</v>
      </c>
      <c r="G28" s="182">
        <v>0</v>
      </c>
      <c r="H28" s="182">
        <v>0</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82">
        <v>2</v>
      </c>
      <c r="Z28" s="182">
        <v>183</v>
      </c>
      <c r="AA28" s="182">
        <v>198</v>
      </c>
      <c r="AB28" s="182">
        <v>522</v>
      </c>
      <c r="AC28" s="182">
        <v>671</v>
      </c>
      <c r="AD28" s="182">
        <v>407</v>
      </c>
      <c r="AE28" s="182">
        <v>1527</v>
      </c>
      <c r="AF28" s="182">
        <v>402</v>
      </c>
      <c r="AG28" s="182">
        <v>3448</v>
      </c>
      <c r="AH28" s="182">
        <v>576</v>
      </c>
      <c r="AI28" s="182">
        <v>2467</v>
      </c>
      <c r="AJ28" s="182">
        <v>1428</v>
      </c>
      <c r="AK28" s="182">
        <v>8764</v>
      </c>
      <c r="AL28" s="182">
        <v>1133</v>
      </c>
      <c r="AM28" s="182">
        <v>8100</v>
      </c>
      <c r="AN28" s="182">
        <v>740</v>
      </c>
      <c r="AO28" s="182">
        <v>8698</v>
      </c>
      <c r="AP28" s="182">
        <v>708</v>
      </c>
      <c r="AQ28" s="182">
        <v>8829</v>
      </c>
      <c r="AR28" s="182">
        <v>812</v>
      </c>
      <c r="AS28" s="182">
        <v>16480</v>
      </c>
      <c r="AT28" s="182">
        <v>499</v>
      </c>
      <c r="AU28" s="182">
        <v>13769</v>
      </c>
      <c r="AV28" s="182">
        <v>146</v>
      </c>
      <c r="AW28" s="182">
        <v>17161</v>
      </c>
      <c r="AX28" s="182">
        <v>57</v>
      </c>
      <c r="AY28" s="182">
        <v>11341</v>
      </c>
    </row>
    <row r="29" spans="1:51" s="42" customFormat="1" ht="11">
      <c r="A29" s="77">
        <v>2013</v>
      </c>
      <c r="B29" s="182">
        <v>0</v>
      </c>
      <c r="C29" s="182">
        <v>0</v>
      </c>
      <c r="D29" s="182">
        <v>0</v>
      </c>
      <c r="E29" s="182">
        <v>0</v>
      </c>
      <c r="F29" s="182">
        <v>0</v>
      </c>
      <c r="G29" s="182">
        <v>0</v>
      </c>
      <c r="H29" s="182">
        <v>0</v>
      </c>
      <c r="I29" s="182">
        <v>0</v>
      </c>
      <c r="J29" s="182">
        <v>0</v>
      </c>
      <c r="K29" s="182">
        <v>0</v>
      </c>
      <c r="L29" s="182">
        <v>0</v>
      </c>
      <c r="M29" s="182">
        <v>0</v>
      </c>
      <c r="N29" s="182">
        <v>0</v>
      </c>
      <c r="O29" s="182">
        <v>0</v>
      </c>
      <c r="P29" s="182">
        <v>0</v>
      </c>
      <c r="Q29" s="182">
        <v>0</v>
      </c>
      <c r="R29" s="182">
        <v>0</v>
      </c>
      <c r="S29" s="182">
        <v>0</v>
      </c>
      <c r="T29" s="182">
        <v>0</v>
      </c>
      <c r="U29" s="182">
        <v>0</v>
      </c>
      <c r="V29" s="182">
        <v>0</v>
      </c>
      <c r="W29" s="182">
        <v>0</v>
      </c>
      <c r="X29" s="182">
        <v>0</v>
      </c>
      <c r="Y29" s="182">
        <v>0</v>
      </c>
      <c r="Z29" s="182">
        <v>0</v>
      </c>
      <c r="AA29" s="182">
        <v>9</v>
      </c>
      <c r="AB29" s="182">
        <v>293</v>
      </c>
      <c r="AC29" s="182">
        <v>344</v>
      </c>
      <c r="AD29" s="182">
        <v>514</v>
      </c>
      <c r="AE29" s="182">
        <v>1093</v>
      </c>
      <c r="AF29" s="182">
        <v>403</v>
      </c>
      <c r="AG29" s="182">
        <v>1912</v>
      </c>
      <c r="AH29" s="182">
        <v>568</v>
      </c>
      <c r="AI29" s="182">
        <v>2257</v>
      </c>
      <c r="AJ29" s="182">
        <v>816</v>
      </c>
      <c r="AK29" s="182">
        <v>2886</v>
      </c>
      <c r="AL29" s="182">
        <v>1335</v>
      </c>
      <c r="AM29" s="182">
        <v>7835</v>
      </c>
      <c r="AN29" s="182">
        <v>1234</v>
      </c>
      <c r="AO29" s="182">
        <v>8597</v>
      </c>
      <c r="AP29" s="182">
        <v>813</v>
      </c>
      <c r="AQ29" s="182">
        <v>8240</v>
      </c>
      <c r="AR29" s="182">
        <v>797</v>
      </c>
      <c r="AS29" s="182">
        <v>10677</v>
      </c>
      <c r="AT29" s="182">
        <v>702</v>
      </c>
      <c r="AU29" s="182">
        <v>16136</v>
      </c>
      <c r="AV29" s="182">
        <v>260</v>
      </c>
      <c r="AW29" s="182">
        <v>15083</v>
      </c>
      <c r="AX29" s="182">
        <v>176</v>
      </c>
      <c r="AY29" s="182">
        <v>17058</v>
      </c>
    </row>
    <row r="30" spans="1:51" s="42" customFormat="1" ht="11">
      <c r="A30" s="77">
        <v>2014</v>
      </c>
      <c r="B30" s="182">
        <v>0</v>
      </c>
      <c r="C30" s="182">
        <v>0</v>
      </c>
      <c r="D30" s="182">
        <v>0</v>
      </c>
      <c r="E30" s="182">
        <v>0</v>
      </c>
      <c r="F30" s="182">
        <v>0</v>
      </c>
      <c r="G30" s="182">
        <v>0</v>
      </c>
      <c r="H30" s="182">
        <v>0</v>
      </c>
      <c r="I30" s="182">
        <v>0</v>
      </c>
      <c r="J30" s="182">
        <v>0</v>
      </c>
      <c r="K30" s="182">
        <v>0</v>
      </c>
      <c r="L30" s="182">
        <v>0</v>
      </c>
      <c r="M30" s="182">
        <v>0</v>
      </c>
      <c r="N30" s="182">
        <v>0</v>
      </c>
      <c r="O30" s="182">
        <v>0</v>
      </c>
      <c r="P30" s="182">
        <v>0</v>
      </c>
      <c r="Q30" s="182">
        <v>0</v>
      </c>
      <c r="R30" s="182">
        <v>0</v>
      </c>
      <c r="S30" s="182">
        <v>0</v>
      </c>
      <c r="T30" s="182">
        <v>0</v>
      </c>
      <c r="U30" s="182">
        <v>0</v>
      </c>
      <c r="V30" s="182">
        <v>0</v>
      </c>
      <c r="W30" s="182">
        <v>0</v>
      </c>
      <c r="X30" s="182">
        <v>0</v>
      </c>
      <c r="Y30" s="182">
        <v>0</v>
      </c>
      <c r="Z30" s="182">
        <v>0</v>
      </c>
      <c r="AA30" s="182">
        <v>0</v>
      </c>
      <c r="AB30" s="182">
        <v>4</v>
      </c>
      <c r="AC30" s="182">
        <v>6</v>
      </c>
      <c r="AD30" s="182">
        <v>289</v>
      </c>
      <c r="AE30" s="182">
        <v>335</v>
      </c>
      <c r="AF30" s="182">
        <v>412</v>
      </c>
      <c r="AG30" s="182">
        <v>1308</v>
      </c>
      <c r="AH30" s="182">
        <v>513</v>
      </c>
      <c r="AI30" s="182">
        <v>1557</v>
      </c>
      <c r="AJ30" s="182">
        <v>636</v>
      </c>
      <c r="AK30" s="182">
        <v>2595</v>
      </c>
      <c r="AL30" s="182">
        <v>579</v>
      </c>
      <c r="AM30" s="182">
        <v>2906</v>
      </c>
      <c r="AN30" s="182">
        <v>1034</v>
      </c>
      <c r="AO30" s="182">
        <v>8823</v>
      </c>
      <c r="AP30" s="182">
        <v>1168</v>
      </c>
      <c r="AQ30" s="182">
        <v>9353</v>
      </c>
      <c r="AR30" s="182">
        <v>705</v>
      </c>
      <c r="AS30" s="182">
        <v>10712</v>
      </c>
      <c r="AT30" s="182">
        <v>442</v>
      </c>
      <c r="AU30" s="182">
        <v>11348</v>
      </c>
      <c r="AV30" s="182">
        <v>242</v>
      </c>
      <c r="AW30" s="182">
        <v>19378</v>
      </c>
      <c r="AX30" s="182">
        <v>183</v>
      </c>
      <c r="AY30" s="182">
        <v>14504</v>
      </c>
    </row>
    <row r="31" spans="1:51" s="42" customFormat="1" ht="11">
      <c r="A31" s="77">
        <v>2015</v>
      </c>
      <c r="B31" s="182">
        <v>0</v>
      </c>
      <c r="C31" s="182">
        <v>0</v>
      </c>
      <c r="D31" s="182">
        <v>0</v>
      </c>
      <c r="E31" s="182">
        <v>0</v>
      </c>
      <c r="F31" s="182">
        <v>0</v>
      </c>
      <c r="G31" s="182">
        <v>0</v>
      </c>
      <c r="H31" s="182">
        <v>0</v>
      </c>
      <c r="I31" s="182">
        <v>0</v>
      </c>
      <c r="J31" s="182">
        <v>0</v>
      </c>
      <c r="K31" s="182">
        <v>0</v>
      </c>
      <c r="L31" s="182">
        <v>0</v>
      </c>
      <c r="M31" s="182">
        <v>0</v>
      </c>
      <c r="N31" s="182">
        <v>0</v>
      </c>
      <c r="O31" s="182">
        <v>0</v>
      </c>
      <c r="P31" s="182">
        <v>0</v>
      </c>
      <c r="Q31" s="182">
        <v>0</v>
      </c>
      <c r="R31" s="182">
        <v>0</v>
      </c>
      <c r="S31" s="182">
        <v>0</v>
      </c>
      <c r="T31" s="182">
        <v>0</v>
      </c>
      <c r="U31" s="182">
        <v>0</v>
      </c>
      <c r="V31" s="182">
        <v>0</v>
      </c>
      <c r="W31" s="182">
        <v>0</v>
      </c>
      <c r="X31" s="182">
        <v>0</v>
      </c>
      <c r="Y31" s="182">
        <v>0</v>
      </c>
      <c r="Z31" s="182">
        <v>0</v>
      </c>
      <c r="AA31" s="182">
        <v>0</v>
      </c>
      <c r="AB31" s="182">
        <v>0</v>
      </c>
      <c r="AC31" s="182">
        <v>1</v>
      </c>
      <c r="AD31" s="182">
        <v>0</v>
      </c>
      <c r="AE31" s="182">
        <v>1</v>
      </c>
      <c r="AF31" s="182">
        <v>278</v>
      </c>
      <c r="AG31" s="182">
        <v>341</v>
      </c>
      <c r="AH31" s="182">
        <v>477</v>
      </c>
      <c r="AI31" s="182">
        <v>1197</v>
      </c>
      <c r="AJ31" s="182">
        <v>575</v>
      </c>
      <c r="AK31" s="182">
        <v>1947</v>
      </c>
      <c r="AL31" s="182">
        <v>476</v>
      </c>
      <c r="AM31" s="182">
        <v>2276</v>
      </c>
      <c r="AN31" s="182">
        <v>475</v>
      </c>
      <c r="AO31" s="182">
        <v>2110</v>
      </c>
      <c r="AP31" s="182">
        <v>847</v>
      </c>
      <c r="AQ31" s="182">
        <v>8620</v>
      </c>
      <c r="AR31" s="182">
        <v>774</v>
      </c>
      <c r="AS31" s="182">
        <v>10395</v>
      </c>
      <c r="AT31" s="182">
        <v>463</v>
      </c>
      <c r="AU31" s="182">
        <v>8205</v>
      </c>
      <c r="AV31" s="182">
        <v>219</v>
      </c>
      <c r="AW31" s="182">
        <v>11056</v>
      </c>
      <c r="AX31" s="182">
        <v>182</v>
      </c>
      <c r="AY31" s="182">
        <v>12184</v>
      </c>
    </row>
    <row r="32" spans="1:51" s="42" customFormat="1" ht="11">
      <c r="A32" s="77">
        <v>2016</v>
      </c>
      <c r="B32" s="182">
        <v>0</v>
      </c>
      <c r="C32" s="182">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82">
        <v>0</v>
      </c>
      <c r="Z32" s="182">
        <v>0</v>
      </c>
      <c r="AA32" s="182">
        <v>0</v>
      </c>
      <c r="AB32" s="182">
        <v>0</v>
      </c>
      <c r="AC32" s="182">
        <v>0</v>
      </c>
      <c r="AD32" s="182">
        <v>0</v>
      </c>
      <c r="AE32" s="182">
        <v>0</v>
      </c>
      <c r="AF32" s="182">
        <v>0</v>
      </c>
      <c r="AG32" s="182">
        <v>1</v>
      </c>
      <c r="AH32" s="182">
        <v>349</v>
      </c>
      <c r="AI32" s="182">
        <v>341</v>
      </c>
      <c r="AJ32" s="182">
        <v>667</v>
      </c>
      <c r="AK32" s="182">
        <v>1496</v>
      </c>
      <c r="AL32" s="182">
        <v>404</v>
      </c>
      <c r="AM32" s="182">
        <v>1620</v>
      </c>
      <c r="AN32" s="182">
        <v>377</v>
      </c>
      <c r="AO32" s="182">
        <v>1900</v>
      </c>
      <c r="AP32" s="182">
        <v>412</v>
      </c>
      <c r="AQ32" s="182">
        <v>1866</v>
      </c>
      <c r="AR32" s="182">
        <v>736</v>
      </c>
      <c r="AS32" s="182">
        <v>8019</v>
      </c>
      <c r="AT32" s="182">
        <v>664</v>
      </c>
      <c r="AU32" s="182">
        <v>8770</v>
      </c>
      <c r="AV32" s="182">
        <v>198</v>
      </c>
      <c r="AW32" s="182">
        <v>8439</v>
      </c>
      <c r="AX32" s="182">
        <v>139</v>
      </c>
      <c r="AY32" s="182">
        <v>6982</v>
      </c>
    </row>
    <row r="33" spans="1:51" s="42" customFormat="1" ht="11">
      <c r="A33" s="77">
        <v>2017</v>
      </c>
      <c r="B33" s="182">
        <v>0</v>
      </c>
      <c r="C33" s="182">
        <v>0</v>
      </c>
      <c r="D33" s="182">
        <v>0</v>
      </c>
      <c r="E33" s="182">
        <v>0</v>
      </c>
      <c r="F33" s="182">
        <v>0</v>
      </c>
      <c r="G33" s="182">
        <v>0</v>
      </c>
      <c r="H33" s="182">
        <v>0</v>
      </c>
      <c r="I33" s="182">
        <v>0</v>
      </c>
      <c r="J33" s="182">
        <v>0</v>
      </c>
      <c r="K33" s="182">
        <v>0</v>
      </c>
      <c r="L33" s="182">
        <v>0</v>
      </c>
      <c r="M33" s="182">
        <v>0</v>
      </c>
      <c r="N33" s="182">
        <v>0</v>
      </c>
      <c r="O33" s="182">
        <v>0</v>
      </c>
      <c r="P33" s="182">
        <v>0</v>
      </c>
      <c r="Q33" s="182">
        <v>0</v>
      </c>
      <c r="R33" s="182">
        <v>0</v>
      </c>
      <c r="S33" s="182">
        <v>0</v>
      </c>
      <c r="T33" s="182">
        <v>0</v>
      </c>
      <c r="U33" s="182">
        <v>0</v>
      </c>
      <c r="V33" s="182">
        <v>0</v>
      </c>
      <c r="W33" s="182">
        <v>0</v>
      </c>
      <c r="X33" s="182">
        <v>0</v>
      </c>
      <c r="Y33" s="182">
        <v>0</v>
      </c>
      <c r="Z33" s="182">
        <v>0</v>
      </c>
      <c r="AA33" s="182">
        <v>0</v>
      </c>
      <c r="AB33" s="182">
        <v>0</v>
      </c>
      <c r="AC33" s="182">
        <v>0</v>
      </c>
      <c r="AD33" s="182">
        <v>0</v>
      </c>
      <c r="AE33" s="182">
        <v>0</v>
      </c>
      <c r="AF33" s="182">
        <v>0</v>
      </c>
      <c r="AG33" s="182">
        <v>0</v>
      </c>
      <c r="AH33" s="182">
        <v>0</v>
      </c>
      <c r="AI33" s="182">
        <v>0</v>
      </c>
      <c r="AJ33" s="182">
        <v>495</v>
      </c>
      <c r="AK33" s="182">
        <v>486</v>
      </c>
      <c r="AL33" s="182">
        <v>518</v>
      </c>
      <c r="AM33" s="182">
        <v>986</v>
      </c>
      <c r="AN33" s="182">
        <v>350</v>
      </c>
      <c r="AO33" s="182">
        <v>1282</v>
      </c>
      <c r="AP33" s="182">
        <v>348</v>
      </c>
      <c r="AQ33" s="182">
        <v>1870</v>
      </c>
      <c r="AR33" s="182">
        <v>486</v>
      </c>
      <c r="AS33" s="182">
        <v>2582</v>
      </c>
      <c r="AT33" s="182">
        <v>430</v>
      </c>
      <c r="AU33" s="182">
        <v>9354</v>
      </c>
      <c r="AV33" s="182">
        <v>379</v>
      </c>
      <c r="AW33" s="182">
        <v>12313</v>
      </c>
      <c r="AX33" s="182">
        <v>193</v>
      </c>
      <c r="AY33" s="182">
        <v>7602</v>
      </c>
    </row>
    <row r="34" spans="1:51" s="42" customFormat="1" ht="11">
      <c r="A34" s="77">
        <v>2018</v>
      </c>
      <c r="B34" s="182">
        <v>0</v>
      </c>
      <c r="C34" s="182">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2">
        <v>0</v>
      </c>
      <c r="AD34" s="182">
        <v>0</v>
      </c>
      <c r="AE34" s="182">
        <v>0</v>
      </c>
      <c r="AF34" s="182">
        <v>0</v>
      </c>
      <c r="AG34" s="182">
        <v>0</v>
      </c>
      <c r="AH34" s="182">
        <v>0</v>
      </c>
      <c r="AI34" s="182">
        <v>0</v>
      </c>
      <c r="AJ34" s="182">
        <v>0</v>
      </c>
      <c r="AK34" s="182">
        <v>0</v>
      </c>
      <c r="AL34" s="182">
        <v>225</v>
      </c>
      <c r="AM34" s="182">
        <v>340</v>
      </c>
      <c r="AN34" s="182">
        <v>396</v>
      </c>
      <c r="AO34" s="182">
        <v>832</v>
      </c>
      <c r="AP34" s="182">
        <v>287</v>
      </c>
      <c r="AQ34" s="182">
        <v>1182</v>
      </c>
      <c r="AR34" s="182">
        <v>735</v>
      </c>
      <c r="AS34" s="182">
        <v>2533</v>
      </c>
      <c r="AT34" s="182">
        <v>724</v>
      </c>
      <c r="AU34" s="182">
        <v>2835</v>
      </c>
      <c r="AV34" s="182">
        <v>733</v>
      </c>
      <c r="AW34" s="182">
        <v>10072</v>
      </c>
      <c r="AX34" s="182">
        <v>841</v>
      </c>
      <c r="AY34" s="182">
        <v>8596</v>
      </c>
    </row>
    <row r="35" spans="1:51" s="42" customFormat="1" ht="11">
      <c r="A35" s="77">
        <v>2019</v>
      </c>
      <c r="B35" s="182">
        <v>0</v>
      </c>
      <c r="C35" s="182">
        <v>0</v>
      </c>
      <c r="D35" s="182">
        <v>0</v>
      </c>
      <c r="E35" s="182">
        <v>0</v>
      </c>
      <c r="F35" s="182">
        <v>0</v>
      </c>
      <c r="G35" s="182">
        <v>0</v>
      </c>
      <c r="H35" s="182">
        <v>0</v>
      </c>
      <c r="I35" s="182">
        <v>0</v>
      </c>
      <c r="J35" s="182">
        <v>0</v>
      </c>
      <c r="K35" s="182">
        <v>0</v>
      </c>
      <c r="L35" s="182">
        <v>0</v>
      </c>
      <c r="M35" s="182">
        <v>0</v>
      </c>
      <c r="N35" s="182">
        <v>0</v>
      </c>
      <c r="O35" s="182">
        <v>0</v>
      </c>
      <c r="P35" s="182">
        <v>0</v>
      </c>
      <c r="Q35" s="182">
        <v>0</v>
      </c>
      <c r="R35" s="182">
        <v>0</v>
      </c>
      <c r="S35" s="182">
        <v>0</v>
      </c>
      <c r="T35" s="182">
        <v>0</v>
      </c>
      <c r="U35" s="182">
        <v>0</v>
      </c>
      <c r="V35" s="182">
        <v>0</v>
      </c>
      <c r="W35" s="182">
        <v>0</v>
      </c>
      <c r="X35" s="182">
        <v>0</v>
      </c>
      <c r="Y35" s="182">
        <v>0</v>
      </c>
      <c r="Z35" s="182">
        <v>0</v>
      </c>
      <c r="AA35" s="182">
        <v>0</v>
      </c>
      <c r="AB35" s="182">
        <v>0</v>
      </c>
      <c r="AC35" s="182">
        <v>0</v>
      </c>
      <c r="AD35" s="182">
        <v>0</v>
      </c>
      <c r="AE35" s="182">
        <v>0</v>
      </c>
      <c r="AF35" s="182">
        <v>0</v>
      </c>
      <c r="AG35" s="182">
        <v>0</v>
      </c>
      <c r="AH35" s="182">
        <v>0</v>
      </c>
      <c r="AI35" s="182">
        <v>0</v>
      </c>
      <c r="AJ35" s="182">
        <v>0</v>
      </c>
      <c r="AK35" s="182">
        <v>0</v>
      </c>
      <c r="AL35" s="182">
        <v>0</v>
      </c>
      <c r="AM35" s="182">
        <v>0</v>
      </c>
      <c r="AN35" s="182">
        <v>258</v>
      </c>
      <c r="AO35" s="182">
        <v>206</v>
      </c>
      <c r="AP35" s="182">
        <v>249</v>
      </c>
      <c r="AQ35" s="182">
        <v>581</v>
      </c>
      <c r="AR35" s="182">
        <v>445</v>
      </c>
      <c r="AS35" s="182">
        <v>1277</v>
      </c>
      <c r="AT35" s="182">
        <v>540</v>
      </c>
      <c r="AU35" s="182">
        <v>2098</v>
      </c>
      <c r="AV35" s="182">
        <v>361</v>
      </c>
      <c r="AW35" s="182">
        <v>2728</v>
      </c>
      <c r="AX35" s="182">
        <v>541</v>
      </c>
      <c r="AY35" s="182">
        <v>6398</v>
      </c>
    </row>
    <row r="36" spans="1:51" s="42" customFormat="1" ht="11">
      <c r="A36" s="77">
        <v>2020</v>
      </c>
      <c r="B36" s="182">
        <v>0</v>
      </c>
      <c r="C36" s="182">
        <v>0</v>
      </c>
      <c r="D36" s="182">
        <v>0</v>
      </c>
      <c r="E36" s="182">
        <v>0</v>
      </c>
      <c r="F36" s="182">
        <v>0</v>
      </c>
      <c r="G36" s="182">
        <v>0</v>
      </c>
      <c r="H36" s="182">
        <v>0</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82">
        <v>0</v>
      </c>
      <c r="Z36" s="182">
        <v>0</v>
      </c>
      <c r="AA36" s="182">
        <v>0</v>
      </c>
      <c r="AB36" s="182">
        <v>0</v>
      </c>
      <c r="AC36" s="182">
        <v>0</v>
      </c>
      <c r="AD36" s="182">
        <v>0</v>
      </c>
      <c r="AE36" s="182">
        <v>0</v>
      </c>
      <c r="AF36" s="182">
        <v>0</v>
      </c>
      <c r="AG36" s="182">
        <v>0</v>
      </c>
      <c r="AH36" s="182">
        <v>0</v>
      </c>
      <c r="AI36" s="182">
        <v>0</v>
      </c>
      <c r="AJ36" s="182">
        <v>0</v>
      </c>
      <c r="AK36" s="182">
        <v>0</v>
      </c>
      <c r="AL36" s="182">
        <v>0</v>
      </c>
      <c r="AM36" s="182">
        <v>0</v>
      </c>
      <c r="AN36" s="182">
        <v>0</v>
      </c>
      <c r="AO36" s="182">
        <v>0</v>
      </c>
      <c r="AP36" s="182">
        <v>39</v>
      </c>
      <c r="AQ36" s="182">
        <v>112</v>
      </c>
      <c r="AR36" s="182">
        <v>246</v>
      </c>
      <c r="AS36" s="182">
        <v>735</v>
      </c>
      <c r="AT36" s="182">
        <v>229</v>
      </c>
      <c r="AU36" s="182">
        <v>1131</v>
      </c>
      <c r="AV36" s="182">
        <v>221</v>
      </c>
      <c r="AW36" s="182">
        <v>1918</v>
      </c>
      <c r="AX36" s="182">
        <v>222</v>
      </c>
      <c r="AY36" s="182">
        <v>2078</v>
      </c>
    </row>
    <row r="37" spans="1:51" s="42" customFormat="1" ht="11">
      <c r="A37" s="77">
        <v>2021</v>
      </c>
      <c r="B37" s="182">
        <v>0</v>
      </c>
      <c r="C37" s="182">
        <v>0</v>
      </c>
      <c r="D37" s="182">
        <v>0</v>
      </c>
      <c r="E37" s="182">
        <v>0</v>
      </c>
      <c r="F37" s="182">
        <v>0</v>
      </c>
      <c r="G37" s="182">
        <v>0</v>
      </c>
      <c r="H37" s="182">
        <v>0</v>
      </c>
      <c r="I37" s="182">
        <v>0</v>
      </c>
      <c r="J37" s="182">
        <v>0</v>
      </c>
      <c r="K37" s="182">
        <v>0</v>
      </c>
      <c r="L37" s="182">
        <v>0</v>
      </c>
      <c r="M37" s="182">
        <v>0</v>
      </c>
      <c r="N37" s="182">
        <v>0</v>
      </c>
      <c r="O37" s="182">
        <v>0</v>
      </c>
      <c r="P37" s="182">
        <v>0</v>
      </c>
      <c r="Q37" s="182">
        <v>0</v>
      </c>
      <c r="R37" s="182">
        <v>0</v>
      </c>
      <c r="S37" s="182">
        <v>0</v>
      </c>
      <c r="T37" s="182">
        <v>0</v>
      </c>
      <c r="U37" s="182">
        <v>0</v>
      </c>
      <c r="V37" s="182">
        <v>0</v>
      </c>
      <c r="W37" s="182">
        <v>0</v>
      </c>
      <c r="X37" s="182">
        <v>0</v>
      </c>
      <c r="Y37" s="182">
        <v>0</v>
      </c>
      <c r="Z37" s="182">
        <v>0</v>
      </c>
      <c r="AA37" s="182">
        <v>0</v>
      </c>
      <c r="AB37" s="182">
        <v>0</v>
      </c>
      <c r="AC37" s="182">
        <v>0</v>
      </c>
      <c r="AD37" s="182">
        <v>0</v>
      </c>
      <c r="AE37" s="182">
        <v>0</v>
      </c>
      <c r="AF37" s="182">
        <v>0</v>
      </c>
      <c r="AG37" s="182">
        <v>0</v>
      </c>
      <c r="AH37" s="182">
        <v>0</v>
      </c>
      <c r="AI37" s="182">
        <v>0</v>
      </c>
      <c r="AJ37" s="182">
        <v>0</v>
      </c>
      <c r="AK37" s="182">
        <v>0</v>
      </c>
      <c r="AL37" s="182">
        <v>0</v>
      </c>
      <c r="AM37" s="182">
        <v>0</v>
      </c>
      <c r="AN37" s="182">
        <v>0</v>
      </c>
      <c r="AO37" s="182">
        <v>0</v>
      </c>
      <c r="AP37" s="182">
        <v>0</v>
      </c>
      <c r="AQ37" s="182">
        <v>0</v>
      </c>
      <c r="AR37" s="182">
        <v>122</v>
      </c>
      <c r="AS37" s="182">
        <v>337</v>
      </c>
      <c r="AT37" s="182">
        <v>161</v>
      </c>
      <c r="AU37" s="182">
        <v>836</v>
      </c>
      <c r="AV37" s="182">
        <v>169</v>
      </c>
      <c r="AW37" s="182">
        <v>1014</v>
      </c>
      <c r="AX37" s="182">
        <v>181</v>
      </c>
      <c r="AY37" s="182">
        <v>1479</v>
      </c>
    </row>
    <row r="38" spans="1:51" s="42" customFormat="1" ht="11">
      <c r="A38" s="77">
        <v>2022</v>
      </c>
      <c r="B38" s="182">
        <v>0</v>
      </c>
      <c r="C38" s="182">
        <v>0</v>
      </c>
      <c r="D38" s="182">
        <v>0</v>
      </c>
      <c r="E38" s="182">
        <v>0</v>
      </c>
      <c r="F38" s="182">
        <v>0</v>
      </c>
      <c r="G38" s="182">
        <v>0</v>
      </c>
      <c r="H38" s="182">
        <v>0</v>
      </c>
      <c r="I38" s="182">
        <v>0</v>
      </c>
      <c r="J38" s="182">
        <v>0</v>
      </c>
      <c r="K38" s="182">
        <v>0</v>
      </c>
      <c r="L38" s="182">
        <v>0</v>
      </c>
      <c r="M38" s="182">
        <v>0</v>
      </c>
      <c r="N38" s="182">
        <v>0</v>
      </c>
      <c r="O38" s="182">
        <v>0</v>
      </c>
      <c r="P38" s="182">
        <v>0</v>
      </c>
      <c r="Q38" s="182">
        <v>0</v>
      </c>
      <c r="R38" s="182">
        <v>0</v>
      </c>
      <c r="S38" s="182">
        <v>0</v>
      </c>
      <c r="T38" s="182">
        <v>0</v>
      </c>
      <c r="U38" s="182">
        <v>0</v>
      </c>
      <c r="V38" s="182">
        <v>0</v>
      </c>
      <c r="W38" s="182">
        <v>0</v>
      </c>
      <c r="X38" s="182">
        <v>0</v>
      </c>
      <c r="Y38" s="182">
        <v>0</v>
      </c>
      <c r="Z38" s="182">
        <v>0</v>
      </c>
      <c r="AA38" s="182">
        <v>0</v>
      </c>
      <c r="AB38" s="182">
        <v>0</v>
      </c>
      <c r="AC38" s="182">
        <v>0</v>
      </c>
      <c r="AD38" s="182">
        <v>0</v>
      </c>
      <c r="AE38" s="182">
        <v>0</v>
      </c>
      <c r="AF38" s="182">
        <v>0</v>
      </c>
      <c r="AG38" s="182">
        <v>0</v>
      </c>
      <c r="AH38" s="182">
        <v>0</v>
      </c>
      <c r="AI38" s="182">
        <v>0</v>
      </c>
      <c r="AJ38" s="182">
        <v>0</v>
      </c>
      <c r="AK38" s="182">
        <v>0</v>
      </c>
      <c r="AL38" s="182">
        <v>0</v>
      </c>
      <c r="AM38" s="182">
        <v>0</v>
      </c>
      <c r="AN38" s="182">
        <v>0</v>
      </c>
      <c r="AO38" s="182">
        <v>0</v>
      </c>
      <c r="AP38" s="182">
        <v>0</v>
      </c>
      <c r="AQ38" s="182">
        <v>0</v>
      </c>
      <c r="AR38" s="182">
        <v>0</v>
      </c>
      <c r="AS38" s="182">
        <v>0</v>
      </c>
      <c r="AT38" s="182">
        <v>72</v>
      </c>
      <c r="AU38" s="182">
        <v>277</v>
      </c>
      <c r="AV38" s="182">
        <v>137</v>
      </c>
      <c r="AW38" s="182">
        <v>533</v>
      </c>
      <c r="AX38" s="182">
        <v>173</v>
      </c>
      <c r="AY38" s="182">
        <v>702</v>
      </c>
    </row>
    <row r="39" spans="1:51">
      <c r="A39" s="77">
        <v>2023</v>
      </c>
      <c r="B39" s="182">
        <v>0</v>
      </c>
      <c r="C39" s="182">
        <v>0</v>
      </c>
      <c r="D39" s="182">
        <v>0</v>
      </c>
      <c r="E39" s="182">
        <v>0</v>
      </c>
      <c r="F39" s="182">
        <v>0</v>
      </c>
      <c r="G39" s="182">
        <v>0</v>
      </c>
      <c r="H39" s="182">
        <v>0</v>
      </c>
      <c r="I39" s="182">
        <v>0</v>
      </c>
      <c r="J39" s="182">
        <v>0</v>
      </c>
      <c r="K39" s="182">
        <v>0</v>
      </c>
      <c r="L39" s="182">
        <v>0</v>
      </c>
      <c r="M39" s="182">
        <v>0</v>
      </c>
      <c r="N39" s="182">
        <v>0</v>
      </c>
      <c r="O39" s="182">
        <v>0</v>
      </c>
      <c r="P39" s="182">
        <v>0</v>
      </c>
      <c r="Q39" s="182">
        <v>0</v>
      </c>
      <c r="R39" s="182">
        <v>0</v>
      </c>
      <c r="S39" s="182">
        <v>0</v>
      </c>
      <c r="T39" s="182">
        <v>0</v>
      </c>
      <c r="U39" s="182">
        <v>0</v>
      </c>
      <c r="V39" s="182">
        <v>0</v>
      </c>
      <c r="W39" s="182">
        <v>0</v>
      </c>
      <c r="X39" s="182">
        <v>0</v>
      </c>
      <c r="Y39" s="182">
        <v>0</v>
      </c>
      <c r="Z39" s="182">
        <v>0</v>
      </c>
      <c r="AA39" s="182">
        <v>0</v>
      </c>
      <c r="AB39" s="182">
        <v>0</v>
      </c>
      <c r="AC39" s="182">
        <v>0</v>
      </c>
      <c r="AD39" s="182">
        <v>0</v>
      </c>
      <c r="AE39" s="182">
        <v>0</v>
      </c>
      <c r="AF39" s="182">
        <v>0</v>
      </c>
      <c r="AG39" s="182">
        <v>0</v>
      </c>
      <c r="AH39" s="182">
        <v>0</v>
      </c>
      <c r="AI39" s="182">
        <v>0</v>
      </c>
      <c r="AJ39" s="182">
        <v>0</v>
      </c>
      <c r="AK39" s="182">
        <v>0</v>
      </c>
      <c r="AL39" s="182">
        <v>0</v>
      </c>
      <c r="AM39" s="182">
        <v>0</v>
      </c>
      <c r="AN39" s="182">
        <v>0</v>
      </c>
      <c r="AO39" s="182">
        <v>0</v>
      </c>
      <c r="AP39" s="182">
        <v>0</v>
      </c>
      <c r="AQ39" s="182">
        <v>0</v>
      </c>
      <c r="AR39" s="182">
        <v>0</v>
      </c>
      <c r="AS39" s="182">
        <v>0</v>
      </c>
      <c r="AT39" s="182">
        <v>0</v>
      </c>
      <c r="AU39" s="182">
        <v>0</v>
      </c>
      <c r="AV39" s="182">
        <v>140</v>
      </c>
      <c r="AW39" s="182">
        <v>204</v>
      </c>
      <c r="AX39" s="48">
        <v>355</v>
      </c>
      <c r="AY39" s="48">
        <v>574</v>
      </c>
    </row>
    <row r="40" spans="1:51">
      <c r="A40" s="77">
        <v>2024</v>
      </c>
      <c r="B40" s="182">
        <v>0</v>
      </c>
      <c r="C40" s="182">
        <v>0</v>
      </c>
      <c r="D40" s="182">
        <v>0</v>
      </c>
      <c r="E40" s="182">
        <v>0</v>
      </c>
      <c r="F40" s="182">
        <v>0</v>
      </c>
      <c r="G40" s="182">
        <v>0</v>
      </c>
      <c r="H40" s="182">
        <v>0</v>
      </c>
      <c r="I40" s="182">
        <v>0</v>
      </c>
      <c r="J40" s="182">
        <v>0</v>
      </c>
      <c r="K40" s="182">
        <v>0</v>
      </c>
      <c r="L40" s="182">
        <v>0</v>
      </c>
      <c r="M40" s="182">
        <v>0</v>
      </c>
      <c r="N40" s="182">
        <v>0</v>
      </c>
      <c r="O40" s="182">
        <v>0</v>
      </c>
      <c r="P40" s="182">
        <v>0</v>
      </c>
      <c r="Q40" s="182">
        <v>0</v>
      </c>
      <c r="R40" s="182">
        <v>0</v>
      </c>
      <c r="S40" s="182">
        <v>0</v>
      </c>
      <c r="T40" s="182">
        <v>0</v>
      </c>
      <c r="U40" s="182">
        <v>0</v>
      </c>
      <c r="V40" s="182">
        <v>0</v>
      </c>
      <c r="W40" s="182">
        <v>0</v>
      </c>
      <c r="X40" s="182">
        <v>0</v>
      </c>
      <c r="Y40" s="182">
        <v>0</v>
      </c>
      <c r="Z40" s="182">
        <v>0</v>
      </c>
      <c r="AA40" s="182">
        <v>0</v>
      </c>
      <c r="AB40" s="182">
        <v>0</v>
      </c>
      <c r="AC40" s="182">
        <v>0</v>
      </c>
      <c r="AD40" s="182">
        <v>0</v>
      </c>
      <c r="AE40" s="182">
        <v>0</v>
      </c>
      <c r="AF40" s="182">
        <v>0</v>
      </c>
      <c r="AG40" s="182">
        <v>0</v>
      </c>
      <c r="AH40" s="182">
        <v>0</v>
      </c>
      <c r="AI40" s="182">
        <v>0</v>
      </c>
      <c r="AJ40" s="182">
        <v>0</v>
      </c>
      <c r="AK40" s="182">
        <v>0</v>
      </c>
      <c r="AL40" s="182">
        <v>0</v>
      </c>
      <c r="AM40" s="182">
        <v>0</v>
      </c>
      <c r="AN40" s="182">
        <v>0</v>
      </c>
      <c r="AO40" s="182">
        <v>0</v>
      </c>
      <c r="AP40" s="182">
        <v>0</v>
      </c>
      <c r="AQ40" s="182">
        <v>0</v>
      </c>
      <c r="AR40" s="182">
        <v>0</v>
      </c>
      <c r="AS40" s="182">
        <v>0</v>
      </c>
      <c r="AT40" s="182">
        <v>0</v>
      </c>
      <c r="AU40" s="182">
        <v>0</v>
      </c>
      <c r="AV40" s="182">
        <v>0</v>
      </c>
      <c r="AW40" s="182">
        <v>0</v>
      </c>
      <c r="AX40" s="48">
        <v>187</v>
      </c>
      <c r="AY40" s="48">
        <v>166</v>
      </c>
    </row>
  </sheetData>
  <mergeCells count="1">
    <mergeCell ref="O1:P1"/>
  </mergeCells>
  <phoneticPr fontId="6" type="noConversion"/>
  <hyperlinks>
    <hyperlink ref="O1:P1" location="Contents!A1" display="Back to Contents" xr:uid="{00000000-0004-0000-1500-000000000000}"/>
  </hyperlinks>
  <pageMargins left="0.75" right="0.75" top="1" bottom="1" header="0.5" footer="0.5"/>
  <pageSetup paperSize="9" orientation="landscape" horizontalDpi="4294967292" vertic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1:N27"/>
  <sheetViews>
    <sheetView workbookViewId="0"/>
  </sheetViews>
  <sheetFormatPr baseColWidth="10" defaultColWidth="8.83203125" defaultRowHeight="13"/>
  <sheetData>
    <row r="1" spans="1:14" ht="25.5" customHeight="1">
      <c r="B1" s="17" t="s">
        <v>447</v>
      </c>
      <c r="C1" s="18"/>
      <c r="D1" s="18"/>
      <c r="E1" s="18"/>
      <c r="F1" s="18"/>
      <c r="G1" s="18"/>
      <c r="H1" s="18"/>
      <c r="M1" s="213" t="s">
        <v>77</v>
      </c>
      <c r="N1" s="213"/>
    </row>
    <row r="2" spans="1:14">
      <c r="A2" s="59" t="s">
        <v>290</v>
      </c>
      <c r="B2" s="63" t="s">
        <v>448</v>
      </c>
      <c r="C2" s="63" t="s">
        <v>449</v>
      </c>
    </row>
    <row r="3" spans="1:14">
      <c r="A3" s="42">
        <v>2000</v>
      </c>
      <c r="B3" s="182">
        <v>2151.6414639</v>
      </c>
      <c r="C3" s="182">
        <v>2728.2755366000001</v>
      </c>
    </row>
    <row r="4" spans="1:14">
      <c r="A4" s="42">
        <v>2001</v>
      </c>
      <c r="B4" s="182">
        <v>2175.4840453000002</v>
      </c>
      <c r="C4" s="182">
        <v>2728.8597782000002</v>
      </c>
    </row>
    <row r="5" spans="1:14">
      <c r="A5" s="42">
        <v>2002</v>
      </c>
      <c r="B5" s="182">
        <v>2212.9909164999999</v>
      </c>
      <c r="C5" s="182">
        <v>2796.8164230000002</v>
      </c>
    </row>
    <row r="6" spans="1:14">
      <c r="A6" s="42">
        <v>2003</v>
      </c>
      <c r="B6" s="182">
        <v>2243.7690160000002</v>
      </c>
      <c r="C6" s="182">
        <v>2835.2051978</v>
      </c>
    </row>
    <row r="7" spans="1:14">
      <c r="A7" s="42">
        <v>2004</v>
      </c>
      <c r="B7" s="182">
        <v>2283.9118521999999</v>
      </c>
      <c r="C7" s="182">
        <v>2833.6005765999998</v>
      </c>
    </row>
    <row r="8" spans="1:14">
      <c r="A8" s="42">
        <v>2005</v>
      </c>
      <c r="B8" s="182">
        <v>2236.7946637</v>
      </c>
      <c r="C8" s="182">
        <v>2817.3727257</v>
      </c>
    </row>
    <row r="9" spans="1:14">
      <c r="A9" s="42">
        <v>2006</v>
      </c>
      <c r="B9" s="182">
        <v>2210.2127521000002</v>
      </c>
      <c r="C9" s="182">
        <v>2768.7280924000002</v>
      </c>
    </row>
    <row r="10" spans="1:14">
      <c r="A10" s="42">
        <v>2007</v>
      </c>
      <c r="B10" s="182">
        <v>2233.2665843999998</v>
      </c>
      <c r="C10" s="182">
        <v>2794.8969855</v>
      </c>
    </row>
    <row r="11" spans="1:14">
      <c r="A11" s="42">
        <v>2008</v>
      </c>
      <c r="B11" s="182">
        <v>2195.0263838999999</v>
      </c>
      <c r="C11" s="182">
        <v>2694.4852990999998</v>
      </c>
    </row>
    <row r="12" spans="1:14">
      <c r="A12" s="42">
        <v>2009</v>
      </c>
      <c r="B12" s="182">
        <v>2128.0329631999998</v>
      </c>
      <c r="C12" s="182">
        <v>2598.0417726999999</v>
      </c>
    </row>
    <row r="13" spans="1:14">
      <c r="A13" s="42">
        <v>2010</v>
      </c>
      <c r="B13" s="182">
        <v>2136.6524574</v>
      </c>
      <c r="C13" s="182">
        <v>2613.3133020999999</v>
      </c>
    </row>
    <row r="14" spans="1:14">
      <c r="A14" s="42">
        <v>2011</v>
      </c>
      <c r="B14" s="182">
        <v>2123.6840003000002</v>
      </c>
      <c r="C14" s="182">
        <v>2621.8380714</v>
      </c>
    </row>
    <row r="15" spans="1:14">
      <c r="A15" s="42">
        <v>2012</v>
      </c>
      <c r="B15" s="182">
        <v>2064.0906203</v>
      </c>
      <c r="C15" s="182">
        <v>2617.3715858999999</v>
      </c>
    </row>
    <row r="16" spans="1:14">
      <c r="A16" s="42">
        <v>2013</v>
      </c>
      <c r="B16" s="182">
        <v>2048.9269436999998</v>
      </c>
      <c r="C16" s="182">
        <v>2654.7160821000002</v>
      </c>
    </row>
    <row r="17" spans="1:3">
      <c r="A17" s="42">
        <v>2014</v>
      </c>
      <c r="B17" s="182">
        <v>2055.7705412</v>
      </c>
      <c r="C17" s="182">
        <v>2701.1566634000001</v>
      </c>
    </row>
    <row r="18" spans="1:3">
      <c r="A18" s="42">
        <v>2015</v>
      </c>
      <c r="B18" s="182">
        <v>2069.4233451</v>
      </c>
      <c r="C18" s="182">
        <v>2699.9847009</v>
      </c>
    </row>
    <row r="19" spans="1:3">
      <c r="A19" s="42">
        <v>2016</v>
      </c>
      <c r="B19" s="182">
        <v>2067.8119129000002</v>
      </c>
      <c r="C19" s="182">
        <v>2695.7543412999999</v>
      </c>
    </row>
    <row r="20" spans="1:3">
      <c r="A20" s="42">
        <v>2017</v>
      </c>
      <c r="B20" s="182">
        <v>2063.1590476000001</v>
      </c>
      <c r="C20" s="182">
        <v>2721.7474863000002</v>
      </c>
    </row>
    <row r="21" spans="1:3">
      <c r="A21" s="42">
        <v>2018</v>
      </c>
      <c r="B21" s="182">
        <v>2015.7945282000001</v>
      </c>
      <c r="C21" s="182">
        <v>2687.2497277000002</v>
      </c>
    </row>
    <row r="22" spans="1:3">
      <c r="A22" s="42">
        <v>2019</v>
      </c>
      <c r="B22" s="182">
        <v>1973.4969424000001</v>
      </c>
      <c r="C22" s="182">
        <v>2650.1241696000002</v>
      </c>
    </row>
    <row r="23" spans="1:3">
      <c r="A23" s="42">
        <v>2020</v>
      </c>
      <c r="B23" s="182">
        <v>2008.8979836000001</v>
      </c>
      <c r="C23" s="182">
        <v>2614.8176601</v>
      </c>
    </row>
    <row r="24" spans="1:3">
      <c r="A24" s="42">
        <v>2021</v>
      </c>
      <c r="B24" s="182">
        <v>2044.0315040999999</v>
      </c>
      <c r="C24" s="182">
        <v>2540.3506523999999</v>
      </c>
    </row>
    <row r="25" spans="1:3">
      <c r="A25" s="42">
        <v>2022</v>
      </c>
      <c r="B25" s="182">
        <v>1992.7941489</v>
      </c>
      <c r="C25" s="182">
        <v>2494.9667212999998</v>
      </c>
    </row>
    <row r="26" spans="1:3">
      <c r="A26" s="42">
        <v>2023</v>
      </c>
      <c r="B26" s="182">
        <v>1855.2482222000001</v>
      </c>
      <c r="C26" s="182">
        <v>2551.1416350999998</v>
      </c>
    </row>
    <row r="27" spans="1:3">
      <c r="A27" s="42">
        <v>2024</v>
      </c>
      <c r="B27" s="182">
        <v>1936.3255297999999</v>
      </c>
      <c r="C27" s="182">
        <v>2470.5300822999998</v>
      </c>
    </row>
  </sheetData>
  <mergeCells count="1">
    <mergeCell ref="M1:N1"/>
  </mergeCells>
  <phoneticPr fontId="6" type="noConversion"/>
  <hyperlinks>
    <hyperlink ref="M1:N1" location="Contents!A1" display="Back to Contents" xr:uid="{00000000-0004-0000-1600-000000000000}"/>
  </hyperlinks>
  <pageMargins left="0.75" right="0.75" top="1" bottom="1" header="0.5" footer="0.5"/>
  <pageSetup paperSize="9" orientation="landscape" horizontalDpi="4294967292" verticalDpi="4294967292"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M27"/>
  <sheetViews>
    <sheetView workbookViewId="0"/>
  </sheetViews>
  <sheetFormatPr baseColWidth="10" defaultColWidth="8.83203125" defaultRowHeight="13"/>
  <sheetData>
    <row r="1" spans="1:13" ht="26.25" customHeight="1">
      <c r="B1" s="17" t="s">
        <v>450</v>
      </c>
      <c r="C1" s="13"/>
      <c r="D1" s="13"/>
      <c r="E1" s="13"/>
      <c r="F1" s="13"/>
      <c r="G1" s="13"/>
      <c r="H1" s="13"/>
      <c r="I1" s="13"/>
      <c r="J1" s="13"/>
      <c r="K1" s="213" t="s">
        <v>77</v>
      </c>
      <c r="L1" s="213"/>
      <c r="M1" s="160"/>
    </row>
    <row r="2" spans="1:13" ht="29.25" customHeight="1">
      <c r="A2" s="38" t="s">
        <v>290</v>
      </c>
      <c r="B2" s="79" t="s">
        <v>451</v>
      </c>
      <c r="C2" s="79" t="s">
        <v>452</v>
      </c>
      <c r="D2" s="79" t="s">
        <v>453</v>
      </c>
      <c r="E2" s="79" t="s">
        <v>454</v>
      </c>
      <c r="F2" s="79" t="s">
        <v>455</v>
      </c>
      <c r="G2" s="79" t="s">
        <v>456</v>
      </c>
      <c r="H2" s="79" t="s">
        <v>457</v>
      </c>
      <c r="I2" s="79" t="s">
        <v>458</v>
      </c>
      <c r="J2" s="79" t="s">
        <v>459</v>
      </c>
      <c r="K2" s="79" t="s">
        <v>460</v>
      </c>
      <c r="L2" s="79" t="s">
        <v>461</v>
      </c>
      <c r="M2" s="79" t="s">
        <v>462</v>
      </c>
    </row>
    <row r="3" spans="1:13" ht="12" customHeight="1">
      <c r="A3" s="42">
        <v>2000</v>
      </c>
      <c r="B3" s="182">
        <v>4835</v>
      </c>
      <c r="C3" s="182">
        <v>11623</v>
      </c>
      <c r="D3" s="182">
        <v>16720</v>
      </c>
      <c r="E3" s="182">
        <v>24913</v>
      </c>
      <c r="F3" s="182">
        <v>12411</v>
      </c>
      <c r="G3" s="182">
        <v>4266</v>
      </c>
      <c r="H3" s="182">
        <v>4728</v>
      </c>
      <c r="I3" s="182">
        <v>26255</v>
      </c>
      <c r="J3" s="182">
        <v>56114</v>
      </c>
      <c r="K3" s="182">
        <v>29064</v>
      </c>
      <c r="L3" s="182">
        <v>4595</v>
      </c>
      <c r="M3" s="182">
        <v>1947</v>
      </c>
    </row>
    <row r="4" spans="1:13" ht="12" customHeight="1">
      <c r="A4" s="42">
        <v>2001</v>
      </c>
      <c r="B4" s="182">
        <v>3523</v>
      </c>
      <c r="C4" s="182">
        <v>8956</v>
      </c>
      <c r="D4" s="182">
        <v>18433</v>
      </c>
      <c r="E4" s="182">
        <v>27132</v>
      </c>
      <c r="F4" s="182">
        <v>12985</v>
      </c>
      <c r="G4" s="182">
        <v>4832</v>
      </c>
      <c r="H4" s="182">
        <v>6221</v>
      </c>
      <c r="I4" s="182">
        <v>29049</v>
      </c>
      <c r="J4" s="182">
        <v>61274</v>
      </c>
      <c r="K4" s="182">
        <v>31575</v>
      </c>
      <c r="L4" s="182">
        <v>5476</v>
      </c>
      <c r="M4" s="182">
        <v>1744</v>
      </c>
    </row>
    <row r="5" spans="1:13" ht="12" customHeight="1">
      <c r="A5" s="42">
        <v>2002</v>
      </c>
      <c r="B5" s="182">
        <v>4480</v>
      </c>
      <c r="C5" s="182">
        <v>5885</v>
      </c>
      <c r="D5" s="182">
        <v>22180</v>
      </c>
      <c r="E5" s="182">
        <v>31346</v>
      </c>
      <c r="F5" s="182">
        <v>13731</v>
      </c>
      <c r="G5" s="182">
        <v>6154</v>
      </c>
      <c r="H5" s="182">
        <v>7779</v>
      </c>
      <c r="I5" s="182">
        <v>29585</v>
      </c>
      <c r="J5" s="182">
        <v>57513</v>
      </c>
      <c r="K5" s="182">
        <v>40006</v>
      </c>
      <c r="L5" s="182">
        <v>7818</v>
      </c>
      <c r="M5" s="182">
        <v>2445</v>
      </c>
    </row>
    <row r="6" spans="1:13" ht="12" customHeight="1">
      <c r="A6" s="42">
        <v>2003</v>
      </c>
      <c r="B6" s="182">
        <v>5682</v>
      </c>
      <c r="C6" s="182">
        <v>6141</v>
      </c>
      <c r="D6" s="182">
        <v>22081</v>
      </c>
      <c r="E6" s="182">
        <v>32402</v>
      </c>
      <c r="F6" s="182">
        <v>17888</v>
      </c>
      <c r="G6" s="182">
        <v>6962</v>
      </c>
      <c r="H6" s="182">
        <v>9530</v>
      </c>
      <c r="I6" s="182">
        <v>29843</v>
      </c>
      <c r="J6" s="182">
        <v>63996</v>
      </c>
      <c r="K6" s="182">
        <v>50824</v>
      </c>
      <c r="L6" s="182">
        <v>9454</v>
      </c>
      <c r="M6" s="182">
        <v>3582</v>
      </c>
    </row>
    <row r="7" spans="1:13" ht="12" customHeight="1">
      <c r="A7" s="42">
        <v>2004</v>
      </c>
      <c r="B7" s="182">
        <v>6112</v>
      </c>
      <c r="C7" s="182">
        <v>6579</v>
      </c>
      <c r="D7" s="182">
        <v>21805</v>
      </c>
      <c r="E7" s="182">
        <v>34330</v>
      </c>
      <c r="F7" s="182">
        <v>21458</v>
      </c>
      <c r="G7" s="182">
        <v>6743</v>
      </c>
      <c r="H7" s="182">
        <v>9302</v>
      </c>
      <c r="I7" s="182">
        <v>27050</v>
      </c>
      <c r="J7" s="182">
        <v>61180</v>
      </c>
      <c r="K7" s="182">
        <v>54399</v>
      </c>
      <c r="L7" s="182">
        <v>9921</v>
      </c>
      <c r="M7" s="182">
        <v>3751</v>
      </c>
    </row>
    <row r="8" spans="1:13" ht="12" customHeight="1">
      <c r="A8" s="42">
        <v>2005</v>
      </c>
      <c r="B8" s="182">
        <v>6038</v>
      </c>
      <c r="C8" s="182">
        <v>8469</v>
      </c>
      <c r="D8" s="182">
        <v>24019</v>
      </c>
      <c r="E8" s="182">
        <v>36589</v>
      </c>
      <c r="F8" s="182">
        <v>20393</v>
      </c>
      <c r="G8" s="182">
        <v>5690</v>
      </c>
      <c r="H8" s="182">
        <v>10253</v>
      </c>
      <c r="I8" s="182">
        <v>26754</v>
      </c>
      <c r="J8" s="182">
        <v>64048</v>
      </c>
      <c r="K8" s="182">
        <v>50643</v>
      </c>
      <c r="L8" s="182">
        <v>8635</v>
      </c>
      <c r="M8" s="182">
        <v>3425</v>
      </c>
    </row>
    <row r="9" spans="1:13">
      <c r="A9" s="42">
        <v>2006</v>
      </c>
      <c r="B9" s="182">
        <v>5587</v>
      </c>
      <c r="C9" s="182">
        <v>9274</v>
      </c>
      <c r="D9" s="182">
        <v>24692</v>
      </c>
      <c r="E9" s="182">
        <v>36357</v>
      </c>
      <c r="F9" s="182">
        <v>18295</v>
      </c>
      <c r="G9" s="182">
        <v>4604</v>
      </c>
      <c r="H9" s="182">
        <v>11757</v>
      </c>
      <c r="I9" s="182">
        <v>23461</v>
      </c>
      <c r="J9" s="182">
        <v>51904</v>
      </c>
      <c r="K9" s="182">
        <v>38211</v>
      </c>
      <c r="L9" s="182">
        <v>5885</v>
      </c>
      <c r="M9" s="182">
        <v>2813</v>
      </c>
    </row>
    <row r="10" spans="1:13">
      <c r="A10" s="42">
        <v>2007</v>
      </c>
      <c r="B10" s="182">
        <v>4741</v>
      </c>
      <c r="C10" s="182">
        <v>11289</v>
      </c>
      <c r="D10" s="182">
        <v>23148</v>
      </c>
      <c r="E10" s="182">
        <v>38809</v>
      </c>
      <c r="F10" s="182">
        <v>18232</v>
      </c>
      <c r="G10" s="182">
        <v>4919</v>
      </c>
      <c r="H10" s="182">
        <v>12891</v>
      </c>
      <c r="I10" s="182">
        <v>21314</v>
      </c>
      <c r="J10" s="182">
        <v>50213</v>
      </c>
      <c r="K10" s="182">
        <v>37915</v>
      </c>
      <c r="L10" s="182">
        <v>5815</v>
      </c>
      <c r="M10" s="182">
        <v>3576</v>
      </c>
    </row>
    <row r="11" spans="1:13">
      <c r="A11" s="42">
        <v>2008</v>
      </c>
      <c r="B11" s="182">
        <v>4429</v>
      </c>
      <c r="C11" s="182">
        <v>15663</v>
      </c>
      <c r="D11" s="182">
        <v>22089</v>
      </c>
      <c r="E11" s="182">
        <v>35133</v>
      </c>
      <c r="F11" s="182">
        <v>14422</v>
      </c>
      <c r="G11" s="182">
        <v>3626</v>
      </c>
      <c r="H11" s="182">
        <v>10992</v>
      </c>
      <c r="I11" s="182">
        <v>17657</v>
      </c>
      <c r="J11" s="182">
        <v>37801</v>
      </c>
      <c r="K11" s="182">
        <v>26033</v>
      </c>
      <c r="L11" s="182">
        <v>4055</v>
      </c>
      <c r="M11" s="182">
        <v>3218</v>
      </c>
    </row>
    <row r="12" spans="1:13">
      <c r="A12" s="42">
        <v>2009</v>
      </c>
      <c r="B12" s="182">
        <v>2891</v>
      </c>
      <c r="C12" s="182">
        <v>12230</v>
      </c>
      <c r="D12" s="182">
        <v>17797</v>
      </c>
      <c r="E12" s="182">
        <v>25382</v>
      </c>
      <c r="F12" s="182">
        <v>9940</v>
      </c>
      <c r="G12" s="182">
        <v>2036</v>
      </c>
      <c r="H12" s="182">
        <v>10606</v>
      </c>
      <c r="I12" s="182">
        <v>15163</v>
      </c>
      <c r="J12" s="182">
        <v>27323</v>
      </c>
      <c r="K12" s="182">
        <v>18894</v>
      </c>
      <c r="L12" s="182">
        <v>2218</v>
      </c>
      <c r="M12" s="182">
        <v>1690</v>
      </c>
    </row>
    <row r="13" spans="1:13">
      <c r="A13" s="42">
        <v>2010</v>
      </c>
      <c r="B13" s="182">
        <v>3113</v>
      </c>
      <c r="C13" s="182">
        <v>12658</v>
      </c>
      <c r="D13" s="182">
        <v>20437</v>
      </c>
      <c r="E13" s="182">
        <v>33026</v>
      </c>
      <c r="F13" s="182">
        <v>9326</v>
      </c>
      <c r="G13" s="182">
        <v>2319</v>
      </c>
      <c r="H13" s="182">
        <v>11518</v>
      </c>
      <c r="I13" s="182">
        <v>19163</v>
      </c>
      <c r="J13" s="182">
        <v>34499</v>
      </c>
      <c r="K13" s="182">
        <v>24503</v>
      </c>
      <c r="L13" s="182">
        <v>3307</v>
      </c>
      <c r="M13" s="182">
        <v>2225</v>
      </c>
    </row>
    <row r="14" spans="1:13">
      <c r="A14" s="42">
        <v>2011</v>
      </c>
      <c r="B14" s="182">
        <v>4482</v>
      </c>
      <c r="C14" s="182">
        <v>14114</v>
      </c>
      <c r="D14" s="182">
        <v>19561</v>
      </c>
      <c r="E14" s="182">
        <v>35368</v>
      </c>
      <c r="F14" s="182">
        <v>8621</v>
      </c>
      <c r="G14" s="182">
        <v>2218</v>
      </c>
      <c r="H14" s="182">
        <v>10917</v>
      </c>
      <c r="I14" s="182">
        <v>16609</v>
      </c>
      <c r="J14" s="182">
        <v>30654</v>
      </c>
      <c r="K14" s="182">
        <v>23315</v>
      </c>
      <c r="L14" s="182">
        <v>3256</v>
      </c>
      <c r="M14" s="182">
        <v>2384</v>
      </c>
    </row>
    <row r="15" spans="1:13">
      <c r="A15" s="42">
        <v>2012</v>
      </c>
      <c r="B15" s="182">
        <v>4560</v>
      </c>
      <c r="C15" s="182">
        <v>17826</v>
      </c>
      <c r="D15" s="182">
        <v>27584</v>
      </c>
      <c r="E15" s="182">
        <v>36150</v>
      </c>
      <c r="F15" s="182">
        <v>12408</v>
      </c>
      <c r="G15" s="182">
        <v>1972</v>
      </c>
      <c r="H15" s="182">
        <v>13135</v>
      </c>
      <c r="I15" s="182">
        <v>19638</v>
      </c>
      <c r="J15" s="182">
        <v>26548</v>
      </c>
      <c r="K15" s="182">
        <v>20585</v>
      </c>
      <c r="L15" s="182">
        <v>2679</v>
      </c>
      <c r="M15" s="182">
        <v>2416</v>
      </c>
    </row>
    <row r="16" spans="1:13">
      <c r="A16" s="42">
        <v>2013</v>
      </c>
      <c r="B16" s="182">
        <v>6086</v>
      </c>
      <c r="C16" s="182">
        <v>17876</v>
      </c>
      <c r="D16" s="182">
        <v>30619</v>
      </c>
      <c r="E16" s="182">
        <v>41209</v>
      </c>
      <c r="F16" s="182">
        <v>14018</v>
      </c>
      <c r="G16" s="182">
        <v>2345</v>
      </c>
      <c r="H16" s="182">
        <v>17716</v>
      </c>
      <c r="I16" s="182">
        <v>24399</v>
      </c>
      <c r="J16" s="182">
        <v>30690</v>
      </c>
      <c r="K16" s="182">
        <v>27502</v>
      </c>
      <c r="L16" s="182">
        <v>3963</v>
      </c>
      <c r="M16" s="182">
        <v>3129</v>
      </c>
    </row>
    <row r="17" spans="1:13">
      <c r="A17" s="38">
        <v>2014</v>
      </c>
      <c r="B17" s="182">
        <v>6397</v>
      </c>
      <c r="C17" s="182">
        <v>20105</v>
      </c>
      <c r="D17" s="182">
        <v>34301</v>
      </c>
      <c r="E17" s="182">
        <v>45123</v>
      </c>
      <c r="F17" s="182">
        <v>16651</v>
      </c>
      <c r="G17" s="182">
        <v>2507</v>
      </c>
      <c r="H17" s="182">
        <v>21229</v>
      </c>
      <c r="I17" s="182">
        <v>31864</v>
      </c>
      <c r="J17" s="182">
        <v>39537</v>
      </c>
      <c r="K17" s="182">
        <v>36384</v>
      </c>
      <c r="L17" s="182">
        <v>6670</v>
      </c>
      <c r="M17" s="182">
        <v>3857</v>
      </c>
    </row>
    <row r="18" spans="1:13">
      <c r="A18" s="42">
        <v>2015</v>
      </c>
      <c r="B18" s="182">
        <v>6284</v>
      </c>
      <c r="C18" s="182">
        <v>19678</v>
      </c>
      <c r="D18" s="182">
        <v>36022</v>
      </c>
      <c r="E18" s="182">
        <v>49905</v>
      </c>
      <c r="F18" s="182">
        <v>17440</v>
      </c>
      <c r="G18" s="182">
        <v>2667</v>
      </c>
      <c r="H18" s="182">
        <v>23073</v>
      </c>
      <c r="I18" s="182">
        <v>33685</v>
      </c>
      <c r="J18" s="182">
        <v>43633</v>
      </c>
      <c r="K18" s="182">
        <v>41125</v>
      </c>
      <c r="L18" s="182">
        <v>7655</v>
      </c>
      <c r="M18" s="182">
        <v>4444</v>
      </c>
    </row>
    <row r="19" spans="1:13">
      <c r="A19" s="42">
        <v>2016</v>
      </c>
      <c r="B19" s="182">
        <v>5836</v>
      </c>
      <c r="C19" s="182">
        <v>21468</v>
      </c>
      <c r="D19" s="182">
        <v>40167</v>
      </c>
      <c r="E19" s="182">
        <v>55430</v>
      </c>
      <c r="F19" s="182">
        <v>18353</v>
      </c>
      <c r="G19" s="182">
        <v>3590</v>
      </c>
      <c r="H19" s="182">
        <v>22609</v>
      </c>
      <c r="I19" s="182">
        <v>36516</v>
      </c>
      <c r="J19" s="182">
        <v>46598</v>
      </c>
      <c r="K19" s="182">
        <v>42965</v>
      </c>
      <c r="L19" s="182">
        <v>7997</v>
      </c>
      <c r="M19" s="182">
        <v>4611</v>
      </c>
    </row>
    <row r="20" spans="1:13">
      <c r="A20" s="42">
        <v>2017</v>
      </c>
      <c r="B20" s="182">
        <v>8095</v>
      </c>
      <c r="C20" s="182">
        <v>22597</v>
      </c>
      <c r="D20" s="182">
        <v>42459</v>
      </c>
      <c r="E20" s="182">
        <v>60394</v>
      </c>
      <c r="F20" s="182">
        <v>19582</v>
      </c>
      <c r="G20" s="182">
        <v>3443</v>
      </c>
      <c r="H20" s="182">
        <v>23432</v>
      </c>
      <c r="I20" s="182">
        <v>38329</v>
      </c>
      <c r="J20" s="182">
        <v>51265</v>
      </c>
      <c r="K20" s="182">
        <v>49852</v>
      </c>
      <c r="L20" s="182">
        <v>9220</v>
      </c>
      <c r="M20" s="182">
        <v>5188</v>
      </c>
    </row>
    <row r="21" spans="1:13">
      <c r="A21" s="42">
        <v>2018</v>
      </c>
      <c r="B21" s="182">
        <v>9065</v>
      </c>
      <c r="C21" s="182">
        <v>23353</v>
      </c>
      <c r="D21" s="182">
        <v>44624</v>
      </c>
      <c r="E21" s="182">
        <v>59617</v>
      </c>
      <c r="F21" s="182">
        <v>18601</v>
      </c>
      <c r="G21" s="182">
        <v>2440</v>
      </c>
      <c r="H21" s="182">
        <v>23786</v>
      </c>
      <c r="I21" s="182">
        <v>34724</v>
      </c>
      <c r="J21" s="182">
        <v>48342</v>
      </c>
      <c r="K21" s="182">
        <v>38245</v>
      </c>
      <c r="L21" s="182">
        <v>7594</v>
      </c>
      <c r="M21" s="182">
        <v>4432</v>
      </c>
    </row>
    <row r="22" spans="1:13">
      <c r="A22" s="42">
        <v>2019</v>
      </c>
      <c r="B22" s="182">
        <v>8813</v>
      </c>
      <c r="C22" s="182">
        <v>21469</v>
      </c>
      <c r="D22" s="182">
        <v>45687</v>
      </c>
      <c r="E22" s="182">
        <v>57349</v>
      </c>
      <c r="F22" s="182">
        <v>14243</v>
      </c>
      <c r="G22" s="182">
        <v>2232</v>
      </c>
      <c r="H22" s="182">
        <v>23248</v>
      </c>
      <c r="I22" s="182">
        <v>36877</v>
      </c>
      <c r="J22" s="182">
        <v>48558</v>
      </c>
      <c r="K22" s="182">
        <v>30411</v>
      </c>
      <c r="L22" s="182">
        <v>6286</v>
      </c>
      <c r="M22" s="182">
        <v>3627</v>
      </c>
    </row>
    <row r="23" spans="1:13">
      <c r="A23" s="42">
        <v>2020</v>
      </c>
      <c r="B23" s="182">
        <v>6611</v>
      </c>
      <c r="C23" s="182">
        <v>18089</v>
      </c>
      <c r="D23" s="182">
        <v>35574</v>
      </c>
      <c r="E23" s="182">
        <v>44326</v>
      </c>
      <c r="F23" s="182">
        <v>9944</v>
      </c>
      <c r="G23" s="182">
        <v>2121</v>
      </c>
      <c r="H23" s="182">
        <v>15847</v>
      </c>
      <c r="I23" s="182">
        <v>29184</v>
      </c>
      <c r="J23" s="182">
        <v>38401</v>
      </c>
      <c r="K23" s="182">
        <v>29005</v>
      </c>
      <c r="L23" s="182">
        <v>5516</v>
      </c>
      <c r="M23" s="182">
        <v>3000</v>
      </c>
    </row>
    <row r="24" spans="1:13">
      <c r="A24" s="42">
        <v>2021</v>
      </c>
      <c r="B24" s="182">
        <v>8892</v>
      </c>
      <c r="C24" s="182">
        <v>25598</v>
      </c>
      <c r="D24" s="182">
        <v>47426</v>
      </c>
      <c r="E24" s="182">
        <v>62330</v>
      </c>
      <c r="F24" s="182">
        <v>8988</v>
      </c>
      <c r="G24" s="182">
        <v>2720</v>
      </c>
      <c r="H24" s="182">
        <v>12336</v>
      </c>
      <c r="I24" s="182">
        <v>28030</v>
      </c>
      <c r="J24" s="182">
        <v>40162</v>
      </c>
      <c r="K24" s="182">
        <v>36658</v>
      </c>
      <c r="L24" s="182">
        <v>6264</v>
      </c>
      <c r="M24" s="182">
        <v>3374</v>
      </c>
    </row>
    <row r="25" spans="1:13">
      <c r="A25" s="42">
        <v>2022</v>
      </c>
      <c r="B25" s="182">
        <v>9307</v>
      </c>
      <c r="C25" s="182">
        <v>28818</v>
      </c>
      <c r="D25" s="182">
        <v>38605</v>
      </c>
      <c r="E25" s="182">
        <v>62822</v>
      </c>
      <c r="F25" s="182">
        <v>4103</v>
      </c>
      <c r="G25" s="182">
        <v>2199</v>
      </c>
      <c r="H25" s="182">
        <v>12028</v>
      </c>
      <c r="I25" s="182">
        <v>30910</v>
      </c>
      <c r="J25" s="182">
        <v>40471</v>
      </c>
      <c r="K25" s="182">
        <v>25615</v>
      </c>
      <c r="L25" s="182">
        <v>4329</v>
      </c>
      <c r="M25" s="182">
        <v>3051</v>
      </c>
    </row>
    <row r="26" spans="1:13">
      <c r="A26" s="42">
        <v>2023</v>
      </c>
      <c r="B26" s="182">
        <v>10295</v>
      </c>
      <c r="C26" s="182">
        <v>26672</v>
      </c>
      <c r="D26" s="182">
        <v>31018</v>
      </c>
      <c r="E26" s="182">
        <v>52098</v>
      </c>
      <c r="F26" s="182">
        <v>2304</v>
      </c>
      <c r="G26" s="182">
        <v>1860</v>
      </c>
      <c r="H26" s="182">
        <v>16221</v>
      </c>
      <c r="I26" s="182">
        <v>40439</v>
      </c>
      <c r="J26" s="182">
        <v>46015</v>
      </c>
      <c r="K26" s="182">
        <v>13445</v>
      </c>
      <c r="L26" s="182">
        <v>1625</v>
      </c>
      <c r="M26" s="182">
        <v>1228</v>
      </c>
    </row>
    <row r="27" spans="1:13">
      <c r="A27" s="42">
        <v>2024</v>
      </c>
      <c r="B27" s="182">
        <v>7294</v>
      </c>
      <c r="C27" s="182">
        <v>22106</v>
      </c>
      <c r="D27" s="182">
        <v>35609</v>
      </c>
      <c r="E27" s="182">
        <v>50297</v>
      </c>
      <c r="F27" s="182">
        <v>2313</v>
      </c>
      <c r="G27" s="182">
        <v>1601</v>
      </c>
      <c r="H27" s="182">
        <v>13770</v>
      </c>
      <c r="I27" s="182">
        <v>27195</v>
      </c>
      <c r="J27" s="182">
        <v>43597</v>
      </c>
      <c r="K27" s="182">
        <v>17434</v>
      </c>
      <c r="L27" s="182">
        <v>2085</v>
      </c>
      <c r="M27" s="182">
        <v>1383</v>
      </c>
    </row>
  </sheetData>
  <mergeCells count="1">
    <mergeCell ref="K1:L1"/>
  </mergeCells>
  <phoneticPr fontId="0" type="noConversion"/>
  <hyperlinks>
    <hyperlink ref="K1:L1" location="Contents!A1" display="Back to Contents" xr:uid="{00000000-0004-0000-1700-000000000000}"/>
  </hyperlinks>
  <pageMargins left="0.75" right="0.75" top="1" bottom="1" header="0.5" footer="0.5"/>
  <pageSetup paperSize="9" scale="60" orientation="landscape" horizontalDpi="4294967292" verticalDpi="4294967292"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R47"/>
  <sheetViews>
    <sheetView workbookViewId="0"/>
  </sheetViews>
  <sheetFormatPr baseColWidth="10" defaultColWidth="8.83203125" defaultRowHeight="13"/>
  <cols>
    <col min="1" max="1" width="8.83203125" style="104"/>
    <col min="15" max="15" width="24.33203125" bestFit="1" customWidth="1"/>
  </cols>
  <sheetData>
    <row r="1" spans="1:18" ht="24" customHeight="1">
      <c r="B1" s="17" t="s">
        <v>463</v>
      </c>
      <c r="C1" s="13"/>
      <c r="D1" s="13"/>
      <c r="E1" s="13"/>
      <c r="F1" s="13"/>
      <c r="G1" s="13"/>
      <c r="H1" s="13"/>
      <c r="I1" s="13"/>
      <c r="J1" s="13"/>
      <c r="K1" s="13"/>
      <c r="L1" s="13"/>
      <c r="M1" s="13"/>
      <c r="O1" s="17" t="s">
        <v>464</v>
      </c>
      <c r="Q1" s="213" t="s">
        <v>77</v>
      </c>
      <c r="R1" s="213"/>
    </row>
    <row r="2" spans="1:18">
      <c r="B2" s="217" t="s">
        <v>465</v>
      </c>
      <c r="C2" s="217"/>
      <c r="D2" s="217"/>
      <c r="E2" s="217"/>
      <c r="F2" s="217"/>
      <c r="G2" s="217"/>
      <c r="H2" s="217" t="s">
        <v>466</v>
      </c>
      <c r="I2" s="217"/>
      <c r="J2" s="217"/>
      <c r="K2" s="217"/>
      <c r="L2" s="217"/>
      <c r="M2" s="217"/>
    </row>
    <row r="3" spans="1:18" ht="18" customHeight="1">
      <c r="A3" s="77" t="s">
        <v>290</v>
      </c>
      <c r="B3" s="49" t="s">
        <v>467</v>
      </c>
      <c r="C3" s="49" t="s">
        <v>468</v>
      </c>
      <c r="D3" s="49" t="s">
        <v>469</v>
      </c>
      <c r="E3" s="49" t="s">
        <v>470</v>
      </c>
      <c r="F3" s="49" t="s">
        <v>471</v>
      </c>
      <c r="G3" s="49" t="s">
        <v>472</v>
      </c>
      <c r="H3" s="49" t="s">
        <v>473</v>
      </c>
      <c r="I3" s="49" t="s">
        <v>474</v>
      </c>
      <c r="J3" s="49" t="s">
        <v>475</v>
      </c>
      <c r="K3" s="49" t="s">
        <v>476</v>
      </c>
      <c r="L3" s="49" t="s">
        <v>477</v>
      </c>
      <c r="M3" s="49" t="s">
        <v>478</v>
      </c>
      <c r="N3" s="1"/>
      <c r="O3" s="58"/>
    </row>
    <row r="4" spans="1:18" ht="12.75" customHeight="1">
      <c r="A4" s="77">
        <v>2000</v>
      </c>
      <c r="B4" s="182">
        <v>605</v>
      </c>
      <c r="C4" s="182">
        <v>440</v>
      </c>
      <c r="D4" s="182">
        <v>980</v>
      </c>
      <c r="E4" s="182">
        <v>530</v>
      </c>
      <c r="F4" s="182">
        <v>1010</v>
      </c>
      <c r="G4" s="182">
        <v>798</v>
      </c>
      <c r="H4" s="182">
        <v>833</v>
      </c>
      <c r="I4" s="182">
        <v>39</v>
      </c>
      <c r="J4" s="182">
        <v>487</v>
      </c>
      <c r="K4" s="182">
        <v>314</v>
      </c>
      <c r="L4" s="182">
        <v>512</v>
      </c>
      <c r="M4" s="182">
        <v>172</v>
      </c>
      <c r="N4" s="1"/>
      <c r="O4" s="63">
        <v>498</v>
      </c>
    </row>
    <row r="5" spans="1:18">
      <c r="A5" s="77">
        <v>2001</v>
      </c>
      <c r="B5" s="182">
        <v>758</v>
      </c>
      <c r="C5" s="182">
        <v>290</v>
      </c>
      <c r="D5" s="182">
        <v>927</v>
      </c>
      <c r="E5" s="182">
        <v>531</v>
      </c>
      <c r="F5" s="182">
        <v>1000</v>
      </c>
      <c r="G5" s="182">
        <v>911</v>
      </c>
      <c r="H5" s="182">
        <v>842</v>
      </c>
      <c r="I5" s="182">
        <v>57</v>
      </c>
      <c r="J5" s="182">
        <v>475</v>
      </c>
      <c r="K5" s="182">
        <v>319</v>
      </c>
      <c r="L5" s="182">
        <v>483</v>
      </c>
      <c r="M5" s="182">
        <v>180</v>
      </c>
      <c r="N5" s="1"/>
      <c r="O5" s="63">
        <v>541</v>
      </c>
    </row>
    <row r="6" spans="1:18">
      <c r="A6" s="77">
        <v>2002</v>
      </c>
      <c r="B6" s="182">
        <v>848</v>
      </c>
      <c r="C6" s="182">
        <v>334</v>
      </c>
      <c r="D6" s="182">
        <v>814</v>
      </c>
      <c r="E6" s="182">
        <v>537</v>
      </c>
      <c r="F6" s="182">
        <v>1076</v>
      </c>
      <c r="G6" s="182">
        <v>920</v>
      </c>
      <c r="H6" s="182">
        <v>912</v>
      </c>
      <c r="I6" s="182">
        <v>54</v>
      </c>
      <c r="J6" s="182">
        <v>517</v>
      </c>
      <c r="K6" s="182">
        <v>327</v>
      </c>
      <c r="L6" s="182">
        <v>602</v>
      </c>
      <c r="M6" s="182">
        <v>257</v>
      </c>
      <c r="N6" s="1"/>
      <c r="O6" s="63">
        <v>525</v>
      </c>
    </row>
    <row r="7" spans="1:18">
      <c r="A7" s="77">
        <v>2003</v>
      </c>
      <c r="B7" s="182">
        <v>1306</v>
      </c>
      <c r="C7" s="182">
        <v>441</v>
      </c>
      <c r="D7" s="182">
        <v>810</v>
      </c>
      <c r="E7" s="182">
        <v>524</v>
      </c>
      <c r="F7" s="182">
        <v>1334</v>
      </c>
      <c r="G7" s="182">
        <v>1055</v>
      </c>
      <c r="H7" s="182">
        <v>1017</v>
      </c>
      <c r="I7" s="182">
        <v>50</v>
      </c>
      <c r="J7" s="182">
        <v>492</v>
      </c>
      <c r="K7" s="182">
        <v>338</v>
      </c>
      <c r="L7" s="182">
        <v>691</v>
      </c>
      <c r="M7" s="182">
        <v>385</v>
      </c>
      <c r="N7" s="1"/>
      <c r="O7" s="63">
        <v>532</v>
      </c>
    </row>
    <row r="8" spans="1:18">
      <c r="A8" s="77">
        <v>2004</v>
      </c>
      <c r="B8" s="182">
        <v>2044</v>
      </c>
      <c r="C8" s="182">
        <v>456</v>
      </c>
      <c r="D8" s="182">
        <v>1508</v>
      </c>
      <c r="E8" s="182">
        <v>546</v>
      </c>
      <c r="F8" s="182">
        <v>1623</v>
      </c>
      <c r="G8" s="182">
        <v>1175</v>
      </c>
      <c r="H8" s="182">
        <v>890</v>
      </c>
      <c r="I8" s="182">
        <v>36</v>
      </c>
      <c r="J8" s="182">
        <v>498</v>
      </c>
      <c r="K8" s="182">
        <v>314</v>
      </c>
      <c r="L8" s="182">
        <v>886</v>
      </c>
      <c r="M8" s="182">
        <v>474</v>
      </c>
      <c r="N8" s="1"/>
      <c r="O8" s="63">
        <v>527</v>
      </c>
    </row>
    <row r="9" spans="1:18">
      <c r="A9" s="77">
        <v>2005</v>
      </c>
      <c r="B9" s="182">
        <v>4668</v>
      </c>
      <c r="C9" s="182">
        <v>545</v>
      </c>
      <c r="D9" s="182">
        <v>1665</v>
      </c>
      <c r="E9" s="182">
        <v>666</v>
      </c>
      <c r="F9" s="182">
        <v>1844</v>
      </c>
      <c r="G9" s="182">
        <v>1452</v>
      </c>
      <c r="H9" s="182">
        <v>1012</v>
      </c>
      <c r="I9" s="182">
        <v>40</v>
      </c>
      <c r="J9" s="182">
        <v>574</v>
      </c>
      <c r="K9" s="182">
        <v>327</v>
      </c>
      <c r="L9" s="182">
        <v>1014</v>
      </c>
      <c r="M9" s="182">
        <v>803</v>
      </c>
      <c r="N9" s="1"/>
      <c r="O9" s="63">
        <v>481</v>
      </c>
    </row>
    <row r="10" spans="1:18">
      <c r="A10" s="77">
        <v>2006</v>
      </c>
      <c r="B10" s="182">
        <v>4950</v>
      </c>
      <c r="C10" s="182">
        <v>615</v>
      </c>
      <c r="D10" s="182">
        <v>2289</v>
      </c>
      <c r="E10" s="182">
        <v>714</v>
      </c>
      <c r="F10" s="182">
        <v>2397</v>
      </c>
      <c r="G10" s="182">
        <v>1783</v>
      </c>
      <c r="H10" s="182">
        <v>1244</v>
      </c>
      <c r="I10" s="182">
        <v>49</v>
      </c>
      <c r="J10" s="182">
        <v>701</v>
      </c>
      <c r="K10" s="182">
        <v>385</v>
      </c>
      <c r="L10" s="182">
        <v>1059</v>
      </c>
      <c r="M10" s="182">
        <v>976</v>
      </c>
      <c r="N10" s="1"/>
      <c r="O10" s="63">
        <v>486</v>
      </c>
    </row>
    <row r="11" spans="1:18">
      <c r="A11" s="77">
        <v>2007</v>
      </c>
      <c r="B11" s="182">
        <v>4728</v>
      </c>
      <c r="C11" s="182">
        <v>742</v>
      </c>
      <c r="D11" s="182">
        <v>2489</v>
      </c>
      <c r="E11" s="182">
        <v>775</v>
      </c>
      <c r="F11" s="182">
        <v>2834</v>
      </c>
      <c r="G11" s="182">
        <v>2303</v>
      </c>
      <c r="H11" s="182">
        <v>1119</v>
      </c>
      <c r="I11" s="182">
        <v>51</v>
      </c>
      <c r="J11" s="182">
        <v>877</v>
      </c>
      <c r="K11" s="182">
        <v>323</v>
      </c>
      <c r="L11" s="182">
        <v>1197</v>
      </c>
      <c r="M11" s="182">
        <v>1143</v>
      </c>
      <c r="N11" s="1"/>
      <c r="O11" s="63">
        <v>543</v>
      </c>
    </row>
    <row r="12" spans="1:18">
      <c r="A12" s="77">
        <v>2008</v>
      </c>
      <c r="B12" s="182">
        <v>5964</v>
      </c>
      <c r="C12" s="182">
        <v>1257</v>
      </c>
      <c r="D12" s="182">
        <v>3026</v>
      </c>
      <c r="E12" s="182">
        <v>812</v>
      </c>
      <c r="F12" s="182">
        <v>2622</v>
      </c>
      <c r="G12" s="182">
        <v>2143</v>
      </c>
      <c r="H12" s="182">
        <v>1451</v>
      </c>
      <c r="I12" s="182">
        <v>41</v>
      </c>
      <c r="J12" s="182">
        <v>877</v>
      </c>
      <c r="K12" s="182">
        <v>327</v>
      </c>
      <c r="L12" s="182">
        <v>1239</v>
      </c>
      <c r="M12" s="182">
        <v>1309</v>
      </c>
      <c r="N12" s="1"/>
      <c r="O12" s="63">
        <v>492</v>
      </c>
    </row>
    <row r="13" spans="1:18">
      <c r="A13" s="77">
        <v>2009</v>
      </c>
      <c r="B13" s="182">
        <v>2946</v>
      </c>
      <c r="C13" s="182">
        <v>609</v>
      </c>
      <c r="D13" s="182">
        <v>1490</v>
      </c>
      <c r="E13" s="182">
        <v>500</v>
      </c>
      <c r="F13" s="182">
        <v>1939</v>
      </c>
      <c r="G13" s="182">
        <v>1834</v>
      </c>
      <c r="H13" s="182">
        <v>1191</v>
      </c>
      <c r="I13" s="182">
        <v>44</v>
      </c>
      <c r="J13" s="182">
        <v>466</v>
      </c>
      <c r="K13" s="182">
        <v>294</v>
      </c>
      <c r="L13" s="182">
        <v>780</v>
      </c>
      <c r="M13" s="182">
        <v>674</v>
      </c>
      <c r="N13" s="1"/>
      <c r="O13" s="63">
        <v>542</v>
      </c>
    </row>
    <row r="14" spans="1:18">
      <c r="A14" s="77">
        <v>2010</v>
      </c>
      <c r="B14" s="182">
        <v>2299</v>
      </c>
      <c r="C14" s="182">
        <v>473</v>
      </c>
      <c r="D14" s="182">
        <v>1082</v>
      </c>
      <c r="E14" s="182">
        <v>444</v>
      </c>
      <c r="F14" s="182">
        <v>1562</v>
      </c>
      <c r="G14" s="182">
        <v>1515</v>
      </c>
      <c r="H14" s="182">
        <v>1125</v>
      </c>
      <c r="I14" s="182">
        <v>51</v>
      </c>
      <c r="J14" s="182">
        <v>275</v>
      </c>
      <c r="K14" s="182">
        <v>216</v>
      </c>
      <c r="L14" s="182">
        <v>672</v>
      </c>
      <c r="M14" s="182">
        <v>664</v>
      </c>
      <c r="N14" s="1"/>
      <c r="O14" s="63">
        <v>560</v>
      </c>
    </row>
    <row r="15" spans="1:18">
      <c r="A15" s="77">
        <v>2011</v>
      </c>
      <c r="B15" s="182">
        <v>2472</v>
      </c>
      <c r="C15" s="182">
        <v>756</v>
      </c>
      <c r="D15" s="182">
        <v>1118</v>
      </c>
      <c r="E15" s="182">
        <v>407</v>
      </c>
      <c r="F15" s="182">
        <v>1390</v>
      </c>
      <c r="G15" s="182">
        <v>1297</v>
      </c>
      <c r="H15" s="182">
        <v>1092</v>
      </c>
      <c r="I15" s="182">
        <v>58</v>
      </c>
      <c r="J15" s="182">
        <v>236</v>
      </c>
      <c r="K15" s="182">
        <v>175</v>
      </c>
      <c r="L15" s="182">
        <v>480</v>
      </c>
      <c r="M15" s="182">
        <v>637</v>
      </c>
      <c r="N15" s="1"/>
      <c r="O15" s="63">
        <v>510</v>
      </c>
    </row>
    <row r="16" spans="1:18">
      <c r="A16" s="77">
        <v>2012</v>
      </c>
      <c r="B16" s="182">
        <v>1781</v>
      </c>
      <c r="C16" s="182">
        <v>674</v>
      </c>
      <c r="D16" s="182">
        <v>1024</v>
      </c>
      <c r="E16" s="182">
        <v>483</v>
      </c>
      <c r="F16" s="182">
        <v>1608</v>
      </c>
      <c r="G16" s="182">
        <v>1262</v>
      </c>
      <c r="H16" s="182">
        <v>565</v>
      </c>
      <c r="I16" s="182">
        <v>88</v>
      </c>
      <c r="J16" s="182">
        <v>204</v>
      </c>
      <c r="K16" s="182">
        <v>174</v>
      </c>
      <c r="L16" s="182">
        <v>460</v>
      </c>
      <c r="M16" s="182">
        <v>705</v>
      </c>
      <c r="N16" s="1"/>
      <c r="O16" s="63">
        <v>586</v>
      </c>
    </row>
    <row r="17" spans="1:15">
      <c r="A17" s="77">
        <v>2013</v>
      </c>
      <c r="B17" s="182">
        <v>2281</v>
      </c>
      <c r="C17" s="182">
        <v>804</v>
      </c>
      <c r="D17" s="182">
        <v>1092</v>
      </c>
      <c r="E17" s="182">
        <v>765</v>
      </c>
      <c r="F17" s="182">
        <v>1750</v>
      </c>
      <c r="G17" s="182">
        <v>1385</v>
      </c>
      <c r="H17" s="182">
        <v>750</v>
      </c>
      <c r="I17" s="182">
        <v>45</v>
      </c>
      <c r="J17" s="182">
        <v>185</v>
      </c>
      <c r="K17" s="182">
        <v>251</v>
      </c>
      <c r="L17" s="182">
        <v>579</v>
      </c>
      <c r="M17" s="182">
        <v>813</v>
      </c>
      <c r="N17" s="1"/>
      <c r="O17" s="63">
        <v>556</v>
      </c>
    </row>
    <row r="18" spans="1:15">
      <c r="A18" s="77">
        <v>2014</v>
      </c>
      <c r="B18" s="182">
        <v>2372</v>
      </c>
      <c r="C18" s="182">
        <v>702</v>
      </c>
      <c r="D18" s="182">
        <v>993</v>
      </c>
      <c r="E18" s="182">
        <v>1047</v>
      </c>
      <c r="F18" s="182">
        <v>2100</v>
      </c>
      <c r="G18" s="182">
        <v>1541</v>
      </c>
      <c r="H18" s="182">
        <v>897</v>
      </c>
      <c r="I18" s="182">
        <v>46</v>
      </c>
      <c r="J18" s="182">
        <v>209</v>
      </c>
      <c r="K18" s="182">
        <v>286</v>
      </c>
      <c r="L18" s="182">
        <v>665</v>
      </c>
      <c r="M18" s="182">
        <v>959</v>
      </c>
      <c r="N18" s="1"/>
      <c r="O18" s="63">
        <v>580</v>
      </c>
    </row>
    <row r="19" spans="1:15">
      <c r="A19" s="77">
        <v>2015</v>
      </c>
      <c r="B19" s="182">
        <v>2292</v>
      </c>
      <c r="C19" s="182">
        <v>1046</v>
      </c>
      <c r="D19" s="182">
        <v>1148</v>
      </c>
      <c r="E19" s="182">
        <v>1395</v>
      </c>
      <c r="F19" s="182">
        <v>2322</v>
      </c>
      <c r="G19" s="182">
        <v>1653</v>
      </c>
      <c r="H19" s="182">
        <v>818</v>
      </c>
      <c r="I19" s="182">
        <v>41</v>
      </c>
      <c r="J19" s="182">
        <v>204</v>
      </c>
      <c r="K19" s="182">
        <v>343</v>
      </c>
      <c r="L19" s="182">
        <v>779</v>
      </c>
      <c r="M19" s="182">
        <v>1238</v>
      </c>
      <c r="N19" s="1"/>
      <c r="O19" s="63">
        <v>595</v>
      </c>
    </row>
    <row r="20" spans="1:15">
      <c r="A20" s="77">
        <v>2016</v>
      </c>
      <c r="B20" s="182">
        <v>2129</v>
      </c>
      <c r="C20" s="182">
        <v>712</v>
      </c>
      <c r="D20" s="182">
        <v>1083</v>
      </c>
      <c r="E20" s="182">
        <v>1597</v>
      </c>
      <c r="F20" s="182">
        <v>2336</v>
      </c>
      <c r="G20" s="182">
        <v>1782</v>
      </c>
      <c r="H20" s="182">
        <v>825</v>
      </c>
      <c r="I20" s="182">
        <v>50</v>
      </c>
      <c r="J20" s="182">
        <v>211</v>
      </c>
      <c r="K20" s="182">
        <v>344</v>
      </c>
      <c r="L20" s="182">
        <v>788</v>
      </c>
      <c r="M20" s="182">
        <v>1131</v>
      </c>
      <c r="N20" s="1"/>
      <c r="O20" s="63">
        <v>612</v>
      </c>
    </row>
    <row r="21" spans="1:15">
      <c r="A21" s="77">
        <v>2017</v>
      </c>
      <c r="B21" s="182">
        <v>2023</v>
      </c>
      <c r="C21" s="182">
        <v>663</v>
      </c>
      <c r="D21" s="182">
        <v>1122</v>
      </c>
      <c r="E21" s="182">
        <v>1782</v>
      </c>
      <c r="F21" s="182">
        <v>2267</v>
      </c>
      <c r="G21" s="182">
        <v>1910</v>
      </c>
      <c r="H21" s="182">
        <v>793</v>
      </c>
      <c r="I21" s="182">
        <v>40</v>
      </c>
      <c r="J21" s="182">
        <v>239</v>
      </c>
      <c r="K21" s="182">
        <v>330</v>
      </c>
      <c r="L21" s="182">
        <v>827</v>
      </c>
      <c r="M21" s="182">
        <v>1546</v>
      </c>
      <c r="N21" s="1"/>
      <c r="O21" s="63">
        <v>645</v>
      </c>
    </row>
    <row r="22" spans="1:15">
      <c r="A22" s="77">
        <v>2018</v>
      </c>
      <c r="B22" s="182">
        <v>2051</v>
      </c>
      <c r="C22" s="182">
        <v>496</v>
      </c>
      <c r="D22" s="182">
        <v>1327</v>
      </c>
      <c r="E22" s="182">
        <v>1902</v>
      </c>
      <c r="F22" s="182">
        <v>2189</v>
      </c>
      <c r="G22" s="182">
        <v>1896</v>
      </c>
      <c r="H22" s="182">
        <v>815</v>
      </c>
      <c r="I22" s="182">
        <v>36</v>
      </c>
      <c r="J22" s="182">
        <v>287</v>
      </c>
      <c r="K22" s="182">
        <v>339</v>
      </c>
      <c r="L22" s="182">
        <v>934</v>
      </c>
      <c r="M22" s="182">
        <v>1503</v>
      </c>
      <c r="N22" s="1"/>
      <c r="O22" s="63">
        <v>635</v>
      </c>
    </row>
    <row r="23" spans="1:15">
      <c r="A23" s="77">
        <v>2019</v>
      </c>
      <c r="B23" s="182">
        <v>1785</v>
      </c>
      <c r="C23" s="182">
        <v>472</v>
      </c>
      <c r="D23" s="182">
        <v>1249</v>
      </c>
      <c r="E23" s="182">
        <v>1904</v>
      </c>
      <c r="F23" s="182">
        <v>2473</v>
      </c>
      <c r="G23" s="182">
        <v>1717</v>
      </c>
      <c r="H23" s="182">
        <v>702</v>
      </c>
      <c r="I23" s="182">
        <v>35</v>
      </c>
      <c r="J23" s="182">
        <v>138</v>
      </c>
      <c r="K23" s="182">
        <v>300</v>
      </c>
      <c r="L23" s="182">
        <v>862</v>
      </c>
      <c r="M23" s="182">
        <v>1490</v>
      </c>
      <c r="N23" s="1"/>
      <c r="O23" s="63">
        <v>655</v>
      </c>
    </row>
    <row r="24" spans="1:15">
      <c r="A24" s="77">
        <v>2020</v>
      </c>
      <c r="B24" s="182">
        <v>1645</v>
      </c>
      <c r="C24" s="182">
        <v>510</v>
      </c>
      <c r="D24" s="182">
        <v>1339</v>
      </c>
      <c r="E24" s="182">
        <v>2096</v>
      </c>
      <c r="F24" s="182">
        <v>2574</v>
      </c>
      <c r="G24" s="182">
        <v>1945</v>
      </c>
      <c r="H24" s="182">
        <v>670</v>
      </c>
      <c r="I24" s="182">
        <v>31</v>
      </c>
      <c r="J24" s="182">
        <v>141</v>
      </c>
      <c r="K24" s="182">
        <v>252</v>
      </c>
      <c r="L24" s="182">
        <v>884</v>
      </c>
      <c r="M24" s="182">
        <v>1289</v>
      </c>
      <c r="N24" s="1"/>
      <c r="O24" s="63">
        <v>661</v>
      </c>
    </row>
    <row r="25" spans="1:15">
      <c r="A25" s="74">
        <v>2021</v>
      </c>
      <c r="B25" s="182">
        <v>1549</v>
      </c>
      <c r="C25" s="182">
        <v>681</v>
      </c>
      <c r="D25" s="182">
        <v>1437</v>
      </c>
      <c r="E25" s="182">
        <v>2687</v>
      </c>
      <c r="F25" s="182">
        <v>3098</v>
      </c>
      <c r="G25" s="182">
        <v>2118</v>
      </c>
      <c r="H25" s="182">
        <v>578</v>
      </c>
      <c r="I25" s="182">
        <v>44</v>
      </c>
      <c r="J25" s="182">
        <v>161</v>
      </c>
      <c r="K25" s="182">
        <v>219</v>
      </c>
      <c r="L25" s="182">
        <v>624</v>
      </c>
      <c r="M25" s="182">
        <v>1247</v>
      </c>
      <c r="O25" s="63">
        <v>657</v>
      </c>
    </row>
    <row r="26" spans="1:15">
      <c r="A26" s="77">
        <v>2022</v>
      </c>
      <c r="B26" s="182">
        <v>1882</v>
      </c>
      <c r="C26" s="182">
        <v>604</v>
      </c>
      <c r="D26" s="182">
        <v>925</v>
      </c>
      <c r="E26" s="182">
        <v>2699</v>
      </c>
      <c r="F26" s="182">
        <v>3145</v>
      </c>
      <c r="G26" s="182">
        <v>1950</v>
      </c>
      <c r="H26" s="182">
        <v>654</v>
      </c>
      <c r="I26" s="182">
        <v>19</v>
      </c>
      <c r="J26" s="182">
        <v>124</v>
      </c>
      <c r="K26" s="182">
        <v>153</v>
      </c>
      <c r="L26" s="182">
        <v>501</v>
      </c>
      <c r="M26" s="182">
        <v>966</v>
      </c>
      <c r="O26" s="63">
        <v>629</v>
      </c>
    </row>
    <row r="27" spans="1:15">
      <c r="A27" s="77">
        <v>2023</v>
      </c>
      <c r="B27" s="182">
        <v>1504</v>
      </c>
      <c r="C27" s="182">
        <v>640</v>
      </c>
      <c r="D27" s="182">
        <v>801</v>
      </c>
      <c r="E27" s="182">
        <v>2041</v>
      </c>
      <c r="F27" s="182">
        <v>2909</v>
      </c>
      <c r="G27" s="182">
        <v>1820</v>
      </c>
      <c r="H27" s="182">
        <v>660</v>
      </c>
      <c r="I27" s="182">
        <v>28</v>
      </c>
      <c r="J27" s="182">
        <v>86</v>
      </c>
      <c r="K27" s="182">
        <v>146</v>
      </c>
      <c r="L27" s="182">
        <v>440</v>
      </c>
      <c r="M27" s="182">
        <v>765</v>
      </c>
      <c r="O27" s="63">
        <v>643</v>
      </c>
    </row>
    <row r="28" spans="1:15">
      <c r="A28" s="77">
        <v>2024</v>
      </c>
      <c r="B28" s="182">
        <v>1365</v>
      </c>
      <c r="C28" s="182">
        <v>492</v>
      </c>
      <c r="D28" s="182">
        <v>776</v>
      </c>
      <c r="E28" s="182">
        <v>2763</v>
      </c>
      <c r="F28" s="182">
        <v>2457</v>
      </c>
      <c r="G28" s="182">
        <v>1576</v>
      </c>
      <c r="H28" s="182">
        <v>750</v>
      </c>
      <c r="I28" s="182">
        <v>19</v>
      </c>
      <c r="J28" s="182">
        <v>78</v>
      </c>
      <c r="K28" s="182">
        <v>169</v>
      </c>
      <c r="L28" s="182">
        <v>389</v>
      </c>
      <c r="M28" s="182">
        <v>773</v>
      </c>
      <c r="O28" s="63">
        <v>621</v>
      </c>
    </row>
    <row r="29" spans="1:15">
      <c r="A29" s="77"/>
      <c r="C29" s="42"/>
    </row>
    <row r="30" spans="1:15">
      <c r="A30" s="77"/>
      <c r="C30" s="42"/>
    </row>
    <row r="31" spans="1:15">
      <c r="A31" s="77"/>
      <c r="C31" s="42"/>
    </row>
    <row r="32" spans="1:15">
      <c r="A32" s="77"/>
      <c r="C32" s="42"/>
    </row>
    <row r="33" spans="1:3">
      <c r="A33" s="77"/>
      <c r="C33" s="42"/>
    </row>
    <row r="34" spans="1:3">
      <c r="A34" s="77"/>
      <c r="C34" s="42"/>
    </row>
    <row r="35" spans="1:3">
      <c r="A35" s="77"/>
      <c r="C35" s="42"/>
    </row>
    <row r="36" spans="1:3">
      <c r="A36" s="77"/>
      <c r="C36" s="42"/>
    </row>
    <row r="37" spans="1:3">
      <c r="A37" s="77"/>
      <c r="C37" s="42"/>
    </row>
    <row r="38" spans="1:3">
      <c r="A38" s="77"/>
      <c r="C38" s="42"/>
    </row>
    <row r="39" spans="1:3">
      <c r="A39" s="77"/>
      <c r="C39" s="42"/>
    </row>
    <row r="40" spans="1:3">
      <c r="A40" s="77"/>
      <c r="C40" s="42"/>
    </row>
    <row r="41" spans="1:3">
      <c r="A41" s="77"/>
      <c r="C41" s="42"/>
    </row>
    <row r="42" spans="1:3">
      <c r="A42" s="77"/>
      <c r="C42" s="42"/>
    </row>
    <row r="43" spans="1:3">
      <c r="A43" s="77"/>
      <c r="C43" s="42"/>
    </row>
    <row r="44" spans="1:3">
      <c r="A44" s="77"/>
      <c r="C44" s="42"/>
    </row>
    <row r="45" spans="1:3">
      <c r="A45" s="77"/>
      <c r="C45" s="42"/>
    </row>
    <row r="46" spans="1:3">
      <c r="A46" s="77"/>
      <c r="C46" s="42"/>
    </row>
    <row r="47" spans="1:3">
      <c r="B47" s="63"/>
      <c r="C47" s="42"/>
    </row>
  </sheetData>
  <mergeCells count="3">
    <mergeCell ref="Q1:R1"/>
    <mergeCell ref="B2:G2"/>
    <mergeCell ref="H2:M2"/>
  </mergeCells>
  <phoneticPr fontId="6" type="noConversion"/>
  <hyperlinks>
    <hyperlink ref="Q1:R1" location="Contents!A1" display="Back to Contents" xr:uid="{00000000-0004-0000-1800-000000000000}"/>
  </hyperlinks>
  <pageMargins left="0.7" right="0.7" top="0.75" bottom="0.75" header="0.3" footer="0.3"/>
  <pageSetup paperSize="9" scale="8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T613"/>
  <sheetViews>
    <sheetView topLeftCell="B1" workbookViewId="0">
      <selection activeCell="B1" sqref="B1"/>
    </sheetView>
  </sheetViews>
  <sheetFormatPr baseColWidth="10" defaultColWidth="8.83203125" defaultRowHeight="12.75" customHeight="1"/>
  <cols>
    <col min="1" max="1" width="8.83203125" hidden="1" customWidth="1"/>
    <col min="2" max="3" width="8.83203125" style="104"/>
    <col min="4" max="11" width="12.83203125" customWidth="1"/>
    <col min="12" max="12" width="5.6640625" customWidth="1"/>
    <col min="13" max="17" width="12.83203125" customWidth="1"/>
    <col min="18" max="18" width="5.6640625" customWidth="1"/>
  </cols>
  <sheetData>
    <row r="1" spans="1:20" ht="25.5" customHeight="1">
      <c r="D1" s="123" t="s">
        <v>479</v>
      </c>
      <c r="E1" s="13"/>
      <c r="F1" s="13"/>
      <c r="G1" s="13"/>
      <c r="H1" s="13"/>
      <c r="I1" s="13"/>
      <c r="J1" s="13"/>
      <c r="K1" s="13"/>
      <c r="L1" s="101"/>
      <c r="M1" s="15" t="s">
        <v>480</v>
      </c>
      <c r="N1" s="160"/>
      <c r="O1" s="160"/>
      <c r="P1" s="160"/>
      <c r="Q1" s="160"/>
      <c r="R1" s="37"/>
      <c r="S1" s="213" t="s">
        <v>77</v>
      </c>
      <c r="T1" s="213"/>
    </row>
    <row r="2" spans="1:20" s="101" customFormat="1" ht="28">
      <c r="B2" s="124" t="s">
        <v>352</v>
      </c>
      <c r="C2" s="124" t="s">
        <v>290</v>
      </c>
      <c r="D2" s="105" t="s">
        <v>481</v>
      </c>
      <c r="E2" s="105" t="s">
        <v>482</v>
      </c>
      <c r="F2" s="105" t="s">
        <v>483</v>
      </c>
      <c r="G2" s="105" t="s">
        <v>484</v>
      </c>
      <c r="H2" s="105" t="s">
        <v>485</v>
      </c>
      <c r="I2" s="105" t="s">
        <v>486</v>
      </c>
      <c r="J2" s="105" t="s">
        <v>487</v>
      </c>
      <c r="K2" s="105" t="s">
        <v>488</v>
      </c>
      <c r="M2" s="105" t="s">
        <v>485</v>
      </c>
      <c r="N2" s="105" t="s">
        <v>486</v>
      </c>
      <c r="O2" s="105" t="s">
        <v>487</v>
      </c>
      <c r="P2" s="105" t="s">
        <v>488</v>
      </c>
      <c r="Q2" s="105" t="s">
        <v>489</v>
      </c>
    </row>
    <row r="3" spans="1:20" ht="13">
      <c r="A3">
        <f>IF(B3=B2, A2, A2+1)</f>
        <v>1</v>
      </c>
      <c r="B3" s="42" t="s">
        <v>364</v>
      </c>
      <c r="C3" s="42">
        <v>2000</v>
      </c>
      <c r="D3" s="182">
        <v>55</v>
      </c>
      <c r="E3" s="182">
        <v>10</v>
      </c>
      <c r="F3" s="182">
        <v>5</v>
      </c>
      <c r="G3" s="182">
        <v>33</v>
      </c>
      <c r="H3" s="182">
        <v>18</v>
      </c>
      <c r="I3" s="182">
        <v>121</v>
      </c>
      <c r="J3" s="182">
        <v>5</v>
      </c>
      <c r="K3" s="182">
        <v>0</v>
      </c>
      <c r="L3" s="5"/>
      <c r="M3" s="182">
        <v>14</v>
      </c>
      <c r="N3" s="182">
        <v>120</v>
      </c>
      <c r="O3" s="182">
        <v>7</v>
      </c>
      <c r="P3" s="182">
        <v>1</v>
      </c>
      <c r="Q3" s="182">
        <v>2</v>
      </c>
      <c r="R3" s="42"/>
    </row>
    <row r="4" spans="1:20" ht="13">
      <c r="A4">
        <f t="shared" ref="A4:A73" si="0">IF(B4=B3, A3, A3+1)</f>
        <v>1</v>
      </c>
      <c r="B4" s="42" t="s">
        <v>364</v>
      </c>
      <c r="C4" s="42">
        <v>2001</v>
      </c>
      <c r="D4" s="182">
        <v>102</v>
      </c>
      <c r="E4" s="182">
        <v>12</v>
      </c>
      <c r="F4" s="182">
        <v>12</v>
      </c>
      <c r="G4" s="182">
        <v>39</v>
      </c>
      <c r="H4" s="182">
        <v>18</v>
      </c>
      <c r="I4" s="182">
        <v>158</v>
      </c>
      <c r="J4" s="182">
        <v>6</v>
      </c>
      <c r="K4" s="182">
        <v>0</v>
      </c>
      <c r="L4" s="5"/>
      <c r="M4" s="182">
        <v>15</v>
      </c>
      <c r="N4" s="182">
        <v>157</v>
      </c>
      <c r="O4" s="182">
        <v>8</v>
      </c>
      <c r="P4" s="182">
        <v>0</v>
      </c>
      <c r="Q4" s="182">
        <v>2</v>
      </c>
      <c r="R4" s="42"/>
    </row>
    <row r="5" spans="1:20" ht="13">
      <c r="A5">
        <f t="shared" si="0"/>
        <v>1</v>
      </c>
      <c r="B5" s="42" t="s">
        <v>364</v>
      </c>
      <c r="C5" s="42">
        <v>2002</v>
      </c>
      <c r="D5" s="182">
        <v>124</v>
      </c>
      <c r="E5" s="182">
        <v>11</v>
      </c>
      <c r="F5" s="182">
        <v>8</v>
      </c>
      <c r="G5" s="182">
        <v>12</v>
      </c>
      <c r="H5" s="182">
        <v>28</v>
      </c>
      <c r="I5" s="182">
        <v>266</v>
      </c>
      <c r="J5" s="182">
        <v>25</v>
      </c>
      <c r="K5" s="182">
        <v>1</v>
      </c>
      <c r="L5" s="5"/>
      <c r="M5" s="182">
        <v>16</v>
      </c>
      <c r="N5" s="182">
        <v>264</v>
      </c>
      <c r="O5" s="182">
        <v>39</v>
      </c>
      <c r="P5" s="182">
        <v>0</v>
      </c>
      <c r="Q5" s="182">
        <v>1</v>
      </c>
      <c r="R5" s="42"/>
    </row>
    <row r="6" spans="1:20" ht="13">
      <c r="A6">
        <f t="shared" si="0"/>
        <v>1</v>
      </c>
      <c r="B6" s="42" t="s">
        <v>364</v>
      </c>
      <c r="C6" s="42">
        <v>2003</v>
      </c>
      <c r="D6" s="182">
        <v>176</v>
      </c>
      <c r="E6" s="182">
        <v>13</v>
      </c>
      <c r="F6" s="182">
        <v>11</v>
      </c>
      <c r="G6" s="182">
        <v>19</v>
      </c>
      <c r="H6" s="182">
        <v>28</v>
      </c>
      <c r="I6" s="182">
        <v>220</v>
      </c>
      <c r="J6" s="182">
        <v>4</v>
      </c>
      <c r="K6" s="182">
        <v>0</v>
      </c>
      <c r="L6" s="5"/>
      <c r="M6" s="182">
        <v>11</v>
      </c>
      <c r="N6" s="182">
        <v>218</v>
      </c>
      <c r="O6" s="182">
        <v>22</v>
      </c>
      <c r="P6" s="182">
        <v>0</v>
      </c>
      <c r="Q6" s="182">
        <v>1</v>
      </c>
      <c r="R6" s="42"/>
    </row>
    <row r="7" spans="1:20" ht="13">
      <c r="A7">
        <f t="shared" si="0"/>
        <v>1</v>
      </c>
      <c r="B7" s="42" t="s">
        <v>364</v>
      </c>
      <c r="C7" s="42">
        <v>2004</v>
      </c>
      <c r="D7" s="182">
        <v>209</v>
      </c>
      <c r="E7" s="182">
        <v>29</v>
      </c>
      <c r="F7" s="182">
        <v>13</v>
      </c>
      <c r="G7" s="182">
        <v>24</v>
      </c>
      <c r="H7" s="182">
        <v>16</v>
      </c>
      <c r="I7" s="182">
        <v>224</v>
      </c>
      <c r="J7" s="182">
        <v>9</v>
      </c>
      <c r="K7" s="182">
        <v>0</v>
      </c>
      <c r="L7" s="5"/>
      <c r="M7" s="182">
        <v>7</v>
      </c>
      <c r="N7" s="182">
        <v>231</v>
      </c>
      <c r="O7" s="182">
        <v>9</v>
      </c>
      <c r="P7" s="182">
        <v>0</v>
      </c>
      <c r="Q7" s="182">
        <v>2</v>
      </c>
      <c r="R7" s="42"/>
    </row>
    <row r="8" spans="1:20" ht="13">
      <c r="A8">
        <f t="shared" si="0"/>
        <v>1</v>
      </c>
      <c r="B8" s="42" t="s">
        <v>364</v>
      </c>
      <c r="C8" s="42">
        <v>2005</v>
      </c>
      <c r="D8" s="182">
        <v>169</v>
      </c>
      <c r="E8" s="182">
        <v>24</v>
      </c>
      <c r="F8" s="182">
        <v>7</v>
      </c>
      <c r="G8" s="182">
        <v>8</v>
      </c>
      <c r="H8" s="182">
        <v>53</v>
      </c>
      <c r="I8" s="182">
        <v>170</v>
      </c>
      <c r="J8" s="182">
        <v>6</v>
      </c>
      <c r="K8" s="182">
        <v>0</v>
      </c>
      <c r="L8" s="5"/>
      <c r="M8" s="182">
        <v>48</v>
      </c>
      <c r="N8" s="182">
        <v>174</v>
      </c>
      <c r="O8" s="182">
        <v>6</v>
      </c>
      <c r="P8" s="182">
        <v>0</v>
      </c>
      <c r="Q8" s="182">
        <v>1</v>
      </c>
      <c r="R8" s="42"/>
    </row>
    <row r="9" spans="1:20" ht="13">
      <c r="A9">
        <f t="shared" si="0"/>
        <v>1</v>
      </c>
      <c r="B9" s="42" t="s">
        <v>364</v>
      </c>
      <c r="C9" s="42">
        <v>2006</v>
      </c>
      <c r="D9" s="182">
        <v>92</v>
      </c>
      <c r="E9" s="182">
        <v>32</v>
      </c>
      <c r="F9" s="182">
        <v>4</v>
      </c>
      <c r="G9" s="182">
        <v>9</v>
      </c>
      <c r="H9" s="182">
        <v>21</v>
      </c>
      <c r="I9" s="182">
        <v>193</v>
      </c>
      <c r="J9" s="182">
        <v>1</v>
      </c>
      <c r="K9" s="182">
        <v>0</v>
      </c>
      <c r="L9" s="5"/>
      <c r="M9" s="182">
        <v>15</v>
      </c>
      <c r="N9" s="182">
        <v>196</v>
      </c>
      <c r="O9" s="182">
        <v>1</v>
      </c>
      <c r="P9" s="182">
        <v>2</v>
      </c>
      <c r="Q9" s="182">
        <v>1</v>
      </c>
      <c r="R9" s="42"/>
    </row>
    <row r="10" spans="1:20" ht="13">
      <c r="A10">
        <f t="shared" si="0"/>
        <v>1</v>
      </c>
      <c r="B10" s="42" t="s">
        <v>364</v>
      </c>
      <c r="C10" s="42">
        <v>2007</v>
      </c>
      <c r="D10" s="182">
        <v>111</v>
      </c>
      <c r="E10" s="182">
        <v>56</v>
      </c>
      <c r="F10" s="182">
        <v>7</v>
      </c>
      <c r="G10" s="182">
        <v>17</v>
      </c>
      <c r="H10" s="182">
        <v>26</v>
      </c>
      <c r="I10" s="182">
        <v>355</v>
      </c>
      <c r="J10" s="182">
        <v>0</v>
      </c>
      <c r="K10" s="182">
        <v>0</v>
      </c>
      <c r="L10" s="5"/>
      <c r="M10" s="182">
        <v>17</v>
      </c>
      <c r="N10" s="182">
        <v>361</v>
      </c>
      <c r="O10" s="182">
        <v>2</v>
      </c>
      <c r="P10" s="182">
        <v>1</v>
      </c>
      <c r="Q10" s="182">
        <v>0</v>
      </c>
      <c r="R10" s="42"/>
    </row>
    <row r="11" spans="1:20" ht="13">
      <c r="A11">
        <f t="shared" si="0"/>
        <v>1</v>
      </c>
      <c r="B11" s="42" t="s">
        <v>364</v>
      </c>
      <c r="C11" s="42">
        <v>2008</v>
      </c>
      <c r="D11" s="182">
        <v>141</v>
      </c>
      <c r="E11" s="182">
        <v>108</v>
      </c>
      <c r="F11" s="182">
        <v>8</v>
      </c>
      <c r="G11" s="182">
        <v>43</v>
      </c>
      <c r="H11" s="182">
        <v>14</v>
      </c>
      <c r="I11" s="182">
        <v>373</v>
      </c>
      <c r="J11" s="182">
        <v>4</v>
      </c>
      <c r="K11" s="182">
        <v>0</v>
      </c>
      <c r="L11" s="5"/>
      <c r="M11" s="182">
        <v>12</v>
      </c>
      <c r="N11" s="182">
        <v>373</v>
      </c>
      <c r="O11" s="182">
        <v>5</v>
      </c>
      <c r="P11" s="182">
        <v>0</v>
      </c>
      <c r="Q11" s="182">
        <v>1</v>
      </c>
      <c r="R11" s="42"/>
    </row>
    <row r="12" spans="1:20" ht="13">
      <c r="A12">
        <f t="shared" si="0"/>
        <v>1</v>
      </c>
      <c r="B12" s="42" t="s">
        <v>364</v>
      </c>
      <c r="C12" s="42">
        <v>2009</v>
      </c>
      <c r="D12" s="182">
        <v>260</v>
      </c>
      <c r="E12" s="182">
        <v>128</v>
      </c>
      <c r="F12" s="182">
        <v>0</v>
      </c>
      <c r="G12" s="182">
        <v>25</v>
      </c>
      <c r="H12" s="182">
        <v>1</v>
      </c>
      <c r="I12" s="182">
        <v>45</v>
      </c>
      <c r="J12" s="182">
        <v>0</v>
      </c>
      <c r="K12" s="182">
        <v>0</v>
      </c>
      <c r="L12" s="5"/>
      <c r="M12" s="182">
        <v>0</v>
      </c>
      <c r="N12" s="182">
        <v>42</v>
      </c>
      <c r="O12" s="182">
        <v>3</v>
      </c>
      <c r="P12" s="182">
        <v>1</v>
      </c>
      <c r="Q12" s="182">
        <v>0</v>
      </c>
      <c r="R12" s="42"/>
    </row>
    <row r="13" spans="1:20" ht="13">
      <c r="A13">
        <f t="shared" si="0"/>
        <v>1</v>
      </c>
      <c r="B13" s="42" t="s">
        <v>364</v>
      </c>
      <c r="C13" s="42">
        <v>2010</v>
      </c>
      <c r="D13" s="182">
        <v>105</v>
      </c>
      <c r="E13" s="182">
        <v>132</v>
      </c>
      <c r="F13" s="182">
        <v>0</v>
      </c>
      <c r="G13" s="182">
        <v>2</v>
      </c>
      <c r="H13" s="182">
        <v>2</v>
      </c>
      <c r="I13" s="182">
        <v>42</v>
      </c>
      <c r="J13" s="182">
        <v>0</v>
      </c>
      <c r="K13" s="182">
        <v>0</v>
      </c>
      <c r="L13" s="5"/>
      <c r="M13" s="182">
        <v>2</v>
      </c>
      <c r="N13" s="182">
        <v>41</v>
      </c>
      <c r="O13" s="182">
        <v>0</v>
      </c>
      <c r="P13" s="182">
        <v>0</v>
      </c>
      <c r="Q13" s="182">
        <v>1</v>
      </c>
      <c r="R13" s="42"/>
    </row>
    <row r="14" spans="1:20" ht="13">
      <c r="A14">
        <f t="shared" si="0"/>
        <v>1</v>
      </c>
      <c r="B14" s="42" t="s">
        <v>364</v>
      </c>
      <c r="C14" s="42">
        <v>2011</v>
      </c>
      <c r="D14" s="182">
        <v>214</v>
      </c>
      <c r="E14" s="182">
        <v>92</v>
      </c>
      <c r="F14" s="182">
        <v>0</v>
      </c>
      <c r="G14" s="182">
        <v>2</v>
      </c>
      <c r="H14" s="182">
        <v>5</v>
      </c>
      <c r="I14" s="182">
        <v>19</v>
      </c>
      <c r="J14" s="182">
        <v>0</v>
      </c>
      <c r="K14" s="182">
        <v>0</v>
      </c>
      <c r="L14" s="5"/>
      <c r="M14" s="182">
        <v>5</v>
      </c>
      <c r="N14" s="182">
        <v>17</v>
      </c>
      <c r="O14" s="182">
        <v>0</v>
      </c>
      <c r="P14" s="182">
        <v>1</v>
      </c>
      <c r="Q14" s="182">
        <v>1</v>
      </c>
      <c r="R14" s="42"/>
    </row>
    <row r="15" spans="1:20" ht="13">
      <c r="A15">
        <f t="shared" si="0"/>
        <v>1</v>
      </c>
      <c r="B15" s="42" t="s">
        <v>364</v>
      </c>
      <c r="C15" s="42">
        <v>2012</v>
      </c>
      <c r="D15" s="182">
        <v>189</v>
      </c>
      <c r="E15" s="182">
        <v>107</v>
      </c>
      <c r="F15" s="182">
        <v>3</v>
      </c>
      <c r="G15" s="182">
        <v>1</v>
      </c>
      <c r="H15" s="182">
        <v>38</v>
      </c>
      <c r="I15" s="182">
        <v>18</v>
      </c>
      <c r="J15" s="182">
        <v>1</v>
      </c>
      <c r="K15" s="182">
        <v>1</v>
      </c>
      <c r="L15" s="5"/>
      <c r="M15" s="182">
        <v>39</v>
      </c>
      <c r="N15" s="182">
        <v>18</v>
      </c>
      <c r="O15" s="182">
        <v>1</v>
      </c>
      <c r="P15" s="182">
        <v>0</v>
      </c>
      <c r="Q15" s="182">
        <v>0</v>
      </c>
      <c r="R15" s="42"/>
    </row>
    <row r="16" spans="1:20" ht="13">
      <c r="A16">
        <f t="shared" si="0"/>
        <v>1</v>
      </c>
      <c r="B16" s="42" t="s">
        <v>364</v>
      </c>
      <c r="C16" s="42">
        <v>2013</v>
      </c>
      <c r="D16" s="182">
        <v>198</v>
      </c>
      <c r="E16" s="182">
        <v>119</v>
      </c>
      <c r="F16" s="182">
        <v>0</v>
      </c>
      <c r="G16" s="182">
        <v>5</v>
      </c>
      <c r="H16" s="182">
        <v>92</v>
      </c>
      <c r="I16" s="182">
        <v>23</v>
      </c>
      <c r="J16" s="182">
        <v>0</v>
      </c>
      <c r="K16" s="182">
        <v>0</v>
      </c>
      <c r="L16" s="5"/>
      <c r="M16" s="182">
        <v>92</v>
      </c>
      <c r="N16" s="182">
        <v>23</v>
      </c>
      <c r="O16" s="182">
        <v>0</v>
      </c>
      <c r="P16" s="182">
        <v>0</v>
      </c>
      <c r="Q16" s="182">
        <v>0</v>
      </c>
      <c r="R16" s="42"/>
    </row>
    <row r="17" spans="1:18" ht="13">
      <c r="A17">
        <f t="shared" si="0"/>
        <v>1</v>
      </c>
      <c r="B17" s="42" t="s">
        <v>364</v>
      </c>
      <c r="C17" s="42">
        <v>2014</v>
      </c>
      <c r="D17" s="182">
        <v>201</v>
      </c>
      <c r="E17" s="182">
        <v>114</v>
      </c>
      <c r="F17" s="182">
        <v>0</v>
      </c>
      <c r="G17" s="182">
        <v>2</v>
      </c>
      <c r="H17" s="182">
        <v>29</v>
      </c>
      <c r="I17" s="182">
        <v>51</v>
      </c>
      <c r="J17" s="182">
        <v>0</v>
      </c>
      <c r="K17" s="182">
        <v>1</v>
      </c>
      <c r="L17" s="5"/>
      <c r="M17" s="182">
        <v>28</v>
      </c>
      <c r="N17" s="182">
        <v>52</v>
      </c>
      <c r="O17" s="182">
        <v>1</v>
      </c>
      <c r="P17" s="182">
        <v>0</v>
      </c>
      <c r="Q17" s="182">
        <v>0</v>
      </c>
      <c r="R17" s="42"/>
    </row>
    <row r="18" spans="1:18" ht="13">
      <c r="A18">
        <f t="shared" si="0"/>
        <v>1</v>
      </c>
      <c r="B18" s="42" t="s">
        <v>364</v>
      </c>
      <c r="C18" s="42">
        <v>2015</v>
      </c>
      <c r="D18" s="182">
        <v>138</v>
      </c>
      <c r="E18" s="182">
        <v>190</v>
      </c>
      <c r="F18" s="182">
        <v>1</v>
      </c>
      <c r="G18" s="182">
        <v>1</v>
      </c>
      <c r="H18" s="182">
        <v>37</v>
      </c>
      <c r="I18" s="182">
        <v>30</v>
      </c>
      <c r="J18" s="182">
        <v>3</v>
      </c>
      <c r="K18" s="182">
        <v>0</v>
      </c>
      <c r="L18" s="5"/>
      <c r="M18" s="182">
        <v>35</v>
      </c>
      <c r="N18" s="182">
        <v>31</v>
      </c>
      <c r="O18" s="182">
        <v>4</v>
      </c>
      <c r="P18" s="182">
        <v>0</v>
      </c>
      <c r="Q18" s="182">
        <v>0</v>
      </c>
      <c r="R18" s="42"/>
    </row>
    <row r="19" spans="1:18" ht="13">
      <c r="A19">
        <f t="shared" si="0"/>
        <v>1</v>
      </c>
      <c r="B19" s="42" t="s">
        <v>364</v>
      </c>
      <c r="C19" s="42">
        <v>2016</v>
      </c>
      <c r="D19" s="182">
        <v>358</v>
      </c>
      <c r="E19" s="182">
        <v>291</v>
      </c>
      <c r="F19" s="182">
        <v>7</v>
      </c>
      <c r="G19" s="182">
        <v>12</v>
      </c>
      <c r="H19" s="182">
        <v>19</v>
      </c>
      <c r="I19" s="182">
        <v>53</v>
      </c>
      <c r="J19" s="182">
        <v>8</v>
      </c>
      <c r="K19" s="182">
        <v>0</v>
      </c>
      <c r="L19" s="5"/>
      <c r="M19" s="182">
        <v>17</v>
      </c>
      <c r="N19" s="182">
        <v>44</v>
      </c>
      <c r="O19" s="182">
        <v>19</v>
      </c>
      <c r="P19" s="182">
        <v>0</v>
      </c>
      <c r="Q19" s="182">
        <v>0</v>
      </c>
      <c r="R19" s="42"/>
    </row>
    <row r="20" spans="1:18" ht="13">
      <c r="A20">
        <f t="shared" si="0"/>
        <v>1</v>
      </c>
      <c r="B20" s="42" t="s">
        <v>364</v>
      </c>
      <c r="C20" s="42">
        <v>2017</v>
      </c>
      <c r="D20" s="182">
        <v>347</v>
      </c>
      <c r="E20" s="182">
        <v>231</v>
      </c>
      <c r="F20" s="182">
        <v>9</v>
      </c>
      <c r="G20" s="182">
        <v>6</v>
      </c>
      <c r="H20" s="182">
        <v>15</v>
      </c>
      <c r="I20" s="182">
        <v>63</v>
      </c>
      <c r="J20" s="182">
        <v>5</v>
      </c>
      <c r="K20" s="182">
        <v>0</v>
      </c>
      <c r="L20" s="5"/>
      <c r="M20" s="182">
        <v>14</v>
      </c>
      <c r="N20" s="182">
        <v>57</v>
      </c>
      <c r="O20" s="182">
        <v>10</v>
      </c>
      <c r="P20" s="182">
        <v>0</v>
      </c>
      <c r="Q20" s="182">
        <v>2</v>
      </c>
      <c r="R20" s="42"/>
    </row>
    <row r="21" spans="1:18" ht="13">
      <c r="A21">
        <f t="shared" si="0"/>
        <v>1</v>
      </c>
      <c r="B21" s="42" t="s">
        <v>364</v>
      </c>
      <c r="C21" s="42">
        <v>2018</v>
      </c>
      <c r="D21" s="182">
        <v>582</v>
      </c>
      <c r="E21" s="182">
        <v>275</v>
      </c>
      <c r="F21" s="182">
        <v>4</v>
      </c>
      <c r="G21" s="182">
        <v>1</v>
      </c>
      <c r="H21" s="182">
        <v>36</v>
      </c>
      <c r="I21" s="182">
        <v>42</v>
      </c>
      <c r="J21" s="182">
        <v>1</v>
      </c>
      <c r="K21" s="182">
        <v>0</v>
      </c>
      <c r="L21" s="5"/>
      <c r="M21" s="182">
        <v>31</v>
      </c>
      <c r="N21" s="182">
        <v>41</v>
      </c>
      <c r="O21" s="182">
        <v>5</v>
      </c>
      <c r="P21" s="182">
        <v>2</v>
      </c>
      <c r="Q21" s="182">
        <v>0</v>
      </c>
      <c r="R21" s="42"/>
    </row>
    <row r="22" spans="1:18" ht="13">
      <c r="A22">
        <f t="shared" si="0"/>
        <v>1</v>
      </c>
      <c r="B22" s="42" t="s">
        <v>364</v>
      </c>
      <c r="C22" s="42">
        <v>2019</v>
      </c>
      <c r="D22" s="182">
        <v>246</v>
      </c>
      <c r="E22" s="182">
        <v>125</v>
      </c>
      <c r="F22" s="182">
        <v>7</v>
      </c>
      <c r="G22" s="182">
        <v>0</v>
      </c>
      <c r="H22" s="182">
        <v>33</v>
      </c>
      <c r="I22" s="182">
        <v>32</v>
      </c>
      <c r="J22" s="182">
        <v>1</v>
      </c>
      <c r="K22" s="182">
        <v>0</v>
      </c>
      <c r="L22" s="5"/>
      <c r="M22" s="182">
        <v>31</v>
      </c>
      <c r="N22" s="182">
        <v>33</v>
      </c>
      <c r="O22" s="182">
        <v>2</v>
      </c>
      <c r="P22" s="182">
        <v>0</v>
      </c>
      <c r="Q22" s="182">
        <v>0</v>
      </c>
      <c r="R22" s="42"/>
    </row>
    <row r="23" spans="1:18" ht="13">
      <c r="A23">
        <f t="shared" si="0"/>
        <v>1</v>
      </c>
      <c r="B23" s="42" t="s">
        <v>364</v>
      </c>
      <c r="C23" s="42">
        <v>2020</v>
      </c>
      <c r="D23" s="182">
        <v>118</v>
      </c>
      <c r="E23" s="182">
        <v>104</v>
      </c>
      <c r="F23" s="182">
        <v>0</v>
      </c>
      <c r="G23" s="182">
        <v>0</v>
      </c>
      <c r="H23" s="182">
        <v>20</v>
      </c>
      <c r="I23" s="182">
        <v>26</v>
      </c>
      <c r="J23" s="182">
        <v>0</v>
      </c>
      <c r="K23" s="182">
        <v>0</v>
      </c>
      <c r="L23" s="5"/>
      <c r="M23" s="182">
        <v>20</v>
      </c>
      <c r="N23" s="182">
        <v>25</v>
      </c>
      <c r="O23" s="182">
        <v>0</v>
      </c>
      <c r="P23" s="182">
        <v>0</v>
      </c>
      <c r="Q23" s="182">
        <v>1</v>
      </c>
      <c r="R23" s="42"/>
    </row>
    <row r="24" spans="1:18" ht="13">
      <c r="A24">
        <f t="shared" si="0"/>
        <v>1</v>
      </c>
      <c r="B24" s="42" t="s">
        <v>364</v>
      </c>
      <c r="C24" s="42">
        <v>2021</v>
      </c>
      <c r="D24" s="182">
        <v>168</v>
      </c>
      <c r="E24" s="182">
        <v>187</v>
      </c>
      <c r="F24" s="182">
        <v>0</v>
      </c>
      <c r="G24" s="182">
        <v>5</v>
      </c>
      <c r="H24" s="182">
        <v>6</v>
      </c>
      <c r="I24" s="182">
        <v>23</v>
      </c>
      <c r="J24" s="182">
        <v>0</v>
      </c>
      <c r="K24" s="182">
        <v>0</v>
      </c>
      <c r="L24" s="5"/>
      <c r="M24" s="182">
        <v>4</v>
      </c>
      <c r="N24" s="182">
        <v>23</v>
      </c>
      <c r="O24" s="182">
        <v>0</v>
      </c>
      <c r="P24" s="182">
        <v>0</v>
      </c>
      <c r="Q24" s="182">
        <v>2</v>
      </c>
      <c r="R24" s="42"/>
    </row>
    <row r="25" spans="1:18" ht="13">
      <c r="B25" s="187" t="s">
        <v>364</v>
      </c>
      <c r="C25" s="187">
        <v>2022</v>
      </c>
      <c r="D25" s="200">
        <v>149</v>
      </c>
      <c r="E25" s="200">
        <v>277</v>
      </c>
      <c r="F25" s="200">
        <v>1</v>
      </c>
      <c r="G25" s="200">
        <v>6</v>
      </c>
      <c r="H25" s="200">
        <v>3</v>
      </c>
      <c r="I25" s="200">
        <v>40</v>
      </c>
      <c r="J25" s="200">
        <v>0</v>
      </c>
      <c r="K25" s="200">
        <v>0</v>
      </c>
      <c r="L25" s="191"/>
      <c r="M25" s="200">
        <v>2</v>
      </c>
      <c r="N25" s="200">
        <v>38</v>
      </c>
      <c r="O25" s="200">
        <v>1</v>
      </c>
      <c r="P25" s="200">
        <v>1</v>
      </c>
      <c r="Q25" s="200">
        <v>1</v>
      </c>
      <c r="R25" s="42"/>
    </row>
    <row r="26" spans="1:18" ht="13">
      <c r="B26" s="187" t="s">
        <v>364</v>
      </c>
      <c r="C26" s="187">
        <v>2023</v>
      </c>
      <c r="D26" s="200">
        <v>117</v>
      </c>
      <c r="E26" s="200">
        <v>201</v>
      </c>
      <c r="F26" s="200">
        <v>0</v>
      </c>
      <c r="G26" s="200">
        <v>1</v>
      </c>
      <c r="H26" s="200">
        <v>2</v>
      </c>
      <c r="I26" s="200">
        <v>44</v>
      </c>
      <c r="J26" s="200">
        <v>3</v>
      </c>
      <c r="K26" s="200">
        <v>0</v>
      </c>
      <c r="L26" s="191"/>
      <c r="M26" s="200">
        <v>0</v>
      </c>
      <c r="N26" s="200">
        <v>43</v>
      </c>
      <c r="O26" s="200">
        <v>6</v>
      </c>
      <c r="P26" s="200">
        <v>0</v>
      </c>
      <c r="Q26" s="200">
        <v>0</v>
      </c>
      <c r="R26" s="42"/>
    </row>
    <row r="27" spans="1:18" ht="13">
      <c r="B27" s="187" t="s">
        <v>364</v>
      </c>
      <c r="C27" s="187">
        <v>2024</v>
      </c>
      <c r="D27" s="200">
        <v>393</v>
      </c>
      <c r="E27" s="200">
        <v>338</v>
      </c>
      <c r="F27" s="200">
        <v>1</v>
      </c>
      <c r="G27" s="200">
        <v>4</v>
      </c>
      <c r="H27" s="200">
        <v>1</v>
      </c>
      <c r="I27" s="200">
        <v>74</v>
      </c>
      <c r="J27" s="200">
        <v>1</v>
      </c>
      <c r="K27" s="200">
        <v>0</v>
      </c>
      <c r="L27" s="191"/>
      <c r="M27" s="200">
        <v>1</v>
      </c>
      <c r="N27" s="200">
        <v>71</v>
      </c>
      <c r="O27" s="200">
        <v>4</v>
      </c>
      <c r="P27" s="200">
        <v>0</v>
      </c>
      <c r="Q27" s="200">
        <v>0</v>
      </c>
      <c r="R27" s="42"/>
    </row>
    <row r="28" spans="1:18" ht="13">
      <c r="A28">
        <f>IF(B28=B24, A24, A24+1)</f>
        <v>2</v>
      </c>
      <c r="B28" s="42" t="s">
        <v>365</v>
      </c>
      <c r="C28" s="42">
        <v>2000</v>
      </c>
      <c r="D28" s="182">
        <v>5015</v>
      </c>
      <c r="E28" s="182">
        <v>8427</v>
      </c>
      <c r="F28" s="182">
        <v>811</v>
      </c>
      <c r="G28" s="182">
        <v>189</v>
      </c>
      <c r="H28" s="182">
        <v>119</v>
      </c>
      <c r="I28" s="182">
        <v>4751</v>
      </c>
      <c r="J28" s="182">
        <v>40</v>
      </c>
      <c r="K28" s="182">
        <v>8</v>
      </c>
      <c r="L28" s="5"/>
      <c r="M28" s="182">
        <v>76</v>
      </c>
      <c r="N28" s="182">
        <v>4552</v>
      </c>
      <c r="O28" s="182">
        <v>64</v>
      </c>
      <c r="P28" s="182">
        <v>158</v>
      </c>
      <c r="Q28" s="182">
        <v>68</v>
      </c>
      <c r="R28" s="42"/>
    </row>
    <row r="29" spans="1:18" ht="13">
      <c r="A29">
        <f t="shared" si="0"/>
        <v>2</v>
      </c>
      <c r="B29" s="42" t="s">
        <v>365</v>
      </c>
      <c r="C29" s="42">
        <v>2001</v>
      </c>
      <c r="D29" s="182">
        <v>3176</v>
      </c>
      <c r="E29" s="182">
        <v>10409</v>
      </c>
      <c r="F29" s="182">
        <v>1286</v>
      </c>
      <c r="G29" s="182">
        <v>141</v>
      </c>
      <c r="H29" s="182">
        <v>122</v>
      </c>
      <c r="I29" s="182">
        <v>4618</v>
      </c>
      <c r="J29" s="182">
        <v>38</v>
      </c>
      <c r="K29" s="182">
        <v>18</v>
      </c>
      <c r="L29" s="5"/>
      <c r="M29" s="182">
        <v>87</v>
      </c>
      <c r="N29" s="182">
        <v>4433</v>
      </c>
      <c r="O29" s="182">
        <v>56</v>
      </c>
      <c r="P29" s="182">
        <v>155</v>
      </c>
      <c r="Q29" s="182">
        <v>65</v>
      </c>
      <c r="R29" s="42"/>
    </row>
    <row r="30" spans="1:18" ht="13">
      <c r="A30">
        <f t="shared" si="0"/>
        <v>2</v>
      </c>
      <c r="B30" s="42" t="s">
        <v>365</v>
      </c>
      <c r="C30" s="42">
        <v>2002</v>
      </c>
      <c r="D30" s="182">
        <v>1186</v>
      </c>
      <c r="E30" s="182">
        <v>14018</v>
      </c>
      <c r="F30" s="182">
        <v>1613</v>
      </c>
      <c r="G30" s="182">
        <v>99</v>
      </c>
      <c r="H30" s="182">
        <v>135</v>
      </c>
      <c r="I30" s="182">
        <v>6480</v>
      </c>
      <c r="J30" s="182">
        <v>52</v>
      </c>
      <c r="K30" s="182">
        <v>18</v>
      </c>
      <c r="L30" s="5"/>
      <c r="M30" s="182">
        <v>104</v>
      </c>
      <c r="N30" s="182">
        <v>6235</v>
      </c>
      <c r="O30" s="182">
        <v>81</v>
      </c>
      <c r="P30" s="182">
        <v>201</v>
      </c>
      <c r="Q30" s="182">
        <v>64</v>
      </c>
      <c r="R30" s="42"/>
    </row>
    <row r="31" spans="1:18" ht="13">
      <c r="A31">
        <f t="shared" si="0"/>
        <v>2</v>
      </c>
      <c r="B31" s="42" t="s">
        <v>365</v>
      </c>
      <c r="C31" s="42">
        <v>2003</v>
      </c>
      <c r="D31" s="182">
        <v>1627</v>
      </c>
      <c r="E31" s="182">
        <v>14604</v>
      </c>
      <c r="F31" s="182">
        <v>2007</v>
      </c>
      <c r="G31" s="182">
        <v>100</v>
      </c>
      <c r="H31" s="182">
        <v>242</v>
      </c>
      <c r="I31" s="182">
        <v>7752</v>
      </c>
      <c r="J31" s="182">
        <v>63</v>
      </c>
      <c r="K31" s="182">
        <v>4</v>
      </c>
      <c r="L31" s="5"/>
      <c r="M31" s="182">
        <v>175</v>
      </c>
      <c r="N31" s="182">
        <v>7534</v>
      </c>
      <c r="O31" s="182">
        <v>106</v>
      </c>
      <c r="P31" s="182">
        <v>196</v>
      </c>
      <c r="Q31" s="182">
        <v>50</v>
      </c>
      <c r="R31" s="42"/>
    </row>
    <row r="32" spans="1:18" ht="13">
      <c r="A32">
        <f t="shared" si="0"/>
        <v>2</v>
      </c>
      <c r="B32" s="42" t="s">
        <v>365</v>
      </c>
      <c r="C32" s="42">
        <v>2004</v>
      </c>
      <c r="D32" s="182">
        <v>1902</v>
      </c>
      <c r="E32" s="182">
        <v>15914</v>
      </c>
      <c r="F32" s="182">
        <v>2429</v>
      </c>
      <c r="G32" s="182">
        <v>113</v>
      </c>
      <c r="H32" s="182">
        <v>420</v>
      </c>
      <c r="I32" s="182">
        <v>8855</v>
      </c>
      <c r="J32" s="182">
        <v>71</v>
      </c>
      <c r="K32" s="182">
        <v>6</v>
      </c>
      <c r="L32" s="5"/>
      <c r="M32" s="182">
        <v>267</v>
      </c>
      <c r="N32" s="182">
        <v>8680</v>
      </c>
      <c r="O32" s="182">
        <v>131</v>
      </c>
      <c r="P32" s="182">
        <v>221</v>
      </c>
      <c r="Q32" s="182">
        <v>53</v>
      </c>
      <c r="R32" s="42"/>
    </row>
    <row r="33" spans="1:18" ht="13">
      <c r="A33">
        <f t="shared" si="0"/>
        <v>2</v>
      </c>
      <c r="B33" s="42" t="s">
        <v>365</v>
      </c>
      <c r="C33" s="42">
        <v>2005</v>
      </c>
      <c r="D33" s="182">
        <v>2069</v>
      </c>
      <c r="E33" s="182">
        <v>17400</v>
      </c>
      <c r="F33" s="182">
        <v>2263</v>
      </c>
      <c r="G33" s="182">
        <v>77</v>
      </c>
      <c r="H33" s="182">
        <v>487</v>
      </c>
      <c r="I33" s="182">
        <v>8288</v>
      </c>
      <c r="J33" s="182">
        <v>101</v>
      </c>
      <c r="K33" s="182">
        <v>4</v>
      </c>
      <c r="L33" s="5"/>
      <c r="M33" s="182">
        <v>320</v>
      </c>
      <c r="N33" s="182">
        <v>8109</v>
      </c>
      <c r="O33" s="182">
        <v>153</v>
      </c>
      <c r="P33" s="182">
        <v>236</v>
      </c>
      <c r="Q33" s="182">
        <v>62</v>
      </c>
      <c r="R33" s="42"/>
    </row>
    <row r="34" spans="1:18" ht="13">
      <c r="A34">
        <f t="shared" si="0"/>
        <v>2</v>
      </c>
      <c r="B34" s="42" t="s">
        <v>365</v>
      </c>
      <c r="C34" s="42">
        <v>2006</v>
      </c>
      <c r="D34" s="182">
        <v>3030</v>
      </c>
      <c r="E34" s="182">
        <v>15854</v>
      </c>
      <c r="F34" s="182">
        <v>1438</v>
      </c>
      <c r="G34" s="182">
        <v>68</v>
      </c>
      <c r="H34" s="182">
        <v>411</v>
      </c>
      <c r="I34" s="182">
        <v>7164</v>
      </c>
      <c r="J34" s="182">
        <v>68</v>
      </c>
      <c r="K34" s="182">
        <v>7</v>
      </c>
      <c r="L34" s="5"/>
      <c r="M34" s="182">
        <v>293</v>
      </c>
      <c r="N34" s="182">
        <v>6961</v>
      </c>
      <c r="O34" s="182">
        <v>141</v>
      </c>
      <c r="P34" s="182">
        <v>211</v>
      </c>
      <c r="Q34" s="182">
        <v>44</v>
      </c>
      <c r="R34" s="42"/>
    </row>
    <row r="35" spans="1:18" ht="13">
      <c r="A35">
        <f t="shared" si="0"/>
        <v>2</v>
      </c>
      <c r="B35" s="42" t="s">
        <v>365</v>
      </c>
      <c r="C35" s="42">
        <v>2007</v>
      </c>
      <c r="D35" s="182">
        <v>3614</v>
      </c>
      <c r="E35" s="182">
        <v>16965</v>
      </c>
      <c r="F35" s="182">
        <v>1088</v>
      </c>
      <c r="G35" s="182">
        <v>56</v>
      </c>
      <c r="H35" s="182">
        <v>367</v>
      </c>
      <c r="I35" s="182">
        <v>7476</v>
      </c>
      <c r="J35" s="182">
        <v>70</v>
      </c>
      <c r="K35" s="182">
        <v>4</v>
      </c>
      <c r="L35" s="5"/>
      <c r="M35" s="182">
        <v>269</v>
      </c>
      <c r="N35" s="182">
        <v>7243</v>
      </c>
      <c r="O35" s="182">
        <v>158</v>
      </c>
      <c r="P35" s="182">
        <v>202</v>
      </c>
      <c r="Q35" s="182">
        <v>45</v>
      </c>
      <c r="R35" s="42"/>
    </row>
    <row r="36" spans="1:18" ht="13">
      <c r="A36">
        <f t="shared" si="0"/>
        <v>2</v>
      </c>
      <c r="B36" s="42" t="s">
        <v>365</v>
      </c>
      <c r="C36" s="42">
        <v>2008</v>
      </c>
      <c r="D36" s="182">
        <v>3150</v>
      </c>
      <c r="E36" s="182">
        <v>16061</v>
      </c>
      <c r="F36" s="182">
        <v>857</v>
      </c>
      <c r="G36" s="182">
        <v>56</v>
      </c>
      <c r="H36" s="182">
        <v>418</v>
      </c>
      <c r="I36" s="182">
        <v>4779</v>
      </c>
      <c r="J36" s="182">
        <v>65</v>
      </c>
      <c r="K36" s="182">
        <v>3</v>
      </c>
      <c r="L36" s="5"/>
      <c r="M36" s="182">
        <v>330</v>
      </c>
      <c r="N36" s="182">
        <v>4570</v>
      </c>
      <c r="O36" s="182">
        <v>167</v>
      </c>
      <c r="P36" s="182">
        <v>169</v>
      </c>
      <c r="Q36" s="182">
        <v>29</v>
      </c>
      <c r="R36" s="42"/>
    </row>
    <row r="37" spans="1:18" ht="13">
      <c r="A37">
        <f t="shared" si="0"/>
        <v>2</v>
      </c>
      <c r="B37" s="42" t="s">
        <v>365</v>
      </c>
      <c r="C37" s="42">
        <v>2009</v>
      </c>
      <c r="D37" s="182">
        <v>1894</v>
      </c>
      <c r="E37" s="182">
        <v>11157</v>
      </c>
      <c r="F37" s="182">
        <v>479</v>
      </c>
      <c r="G37" s="182">
        <v>55</v>
      </c>
      <c r="H37" s="182">
        <v>251</v>
      </c>
      <c r="I37" s="182">
        <v>2339</v>
      </c>
      <c r="J37" s="182">
        <v>72</v>
      </c>
      <c r="K37" s="182">
        <v>8</v>
      </c>
      <c r="L37" s="5"/>
      <c r="M37" s="182">
        <v>199</v>
      </c>
      <c r="N37" s="182">
        <v>2161</v>
      </c>
      <c r="O37" s="182">
        <v>131</v>
      </c>
      <c r="P37" s="182">
        <v>141</v>
      </c>
      <c r="Q37" s="182">
        <v>38</v>
      </c>
      <c r="R37" s="42"/>
    </row>
    <row r="38" spans="1:18" ht="13">
      <c r="A38">
        <f t="shared" si="0"/>
        <v>2</v>
      </c>
      <c r="B38" s="42" t="s">
        <v>365</v>
      </c>
      <c r="C38" s="42">
        <v>2010</v>
      </c>
      <c r="D38" s="182">
        <v>2083</v>
      </c>
      <c r="E38" s="182">
        <v>13977</v>
      </c>
      <c r="F38" s="182">
        <v>532</v>
      </c>
      <c r="G38" s="182">
        <v>50</v>
      </c>
      <c r="H38" s="182">
        <v>269</v>
      </c>
      <c r="I38" s="182">
        <v>2265</v>
      </c>
      <c r="J38" s="182">
        <v>73</v>
      </c>
      <c r="K38" s="182">
        <v>8</v>
      </c>
      <c r="L38" s="5"/>
      <c r="M38" s="182">
        <v>221</v>
      </c>
      <c r="N38" s="182">
        <v>2065</v>
      </c>
      <c r="O38" s="182">
        <v>125</v>
      </c>
      <c r="P38" s="182">
        <v>157</v>
      </c>
      <c r="Q38" s="182">
        <v>47</v>
      </c>
      <c r="R38" s="42"/>
    </row>
    <row r="39" spans="1:18" ht="13">
      <c r="A39">
        <f t="shared" si="0"/>
        <v>2</v>
      </c>
      <c r="B39" s="42" t="s">
        <v>365</v>
      </c>
      <c r="C39" s="42">
        <v>2011</v>
      </c>
      <c r="D39" s="182">
        <v>2572</v>
      </c>
      <c r="E39" s="182">
        <v>15465</v>
      </c>
      <c r="F39" s="182">
        <v>361</v>
      </c>
      <c r="G39" s="182">
        <v>40</v>
      </c>
      <c r="H39" s="182">
        <v>338</v>
      </c>
      <c r="I39" s="182">
        <v>2605</v>
      </c>
      <c r="J39" s="182">
        <v>66</v>
      </c>
      <c r="K39" s="182">
        <v>7</v>
      </c>
      <c r="L39" s="5"/>
      <c r="M39" s="182">
        <v>307</v>
      </c>
      <c r="N39" s="182">
        <v>2434</v>
      </c>
      <c r="O39" s="182">
        <v>92</v>
      </c>
      <c r="P39" s="182">
        <v>149</v>
      </c>
      <c r="Q39" s="182">
        <v>34</v>
      </c>
      <c r="R39" s="42"/>
    </row>
    <row r="40" spans="1:18" ht="13">
      <c r="A40">
        <f t="shared" si="0"/>
        <v>2</v>
      </c>
      <c r="B40" s="42" t="s">
        <v>365</v>
      </c>
      <c r="C40" s="42">
        <v>2012</v>
      </c>
      <c r="D40" s="182">
        <v>3158</v>
      </c>
      <c r="E40" s="182">
        <v>17961</v>
      </c>
      <c r="F40" s="182">
        <v>304</v>
      </c>
      <c r="G40" s="182">
        <v>54</v>
      </c>
      <c r="H40" s="182">
        <v>543</v>
      </c>
      <c r="I40" s="182">
        <v>2519</v>
      </c>
      <c r="J40" s="182">
        <v>67</v>
      </c>
      <c r="K40" s="182">
        <v>5</v>
      </c>
      <c r="L40" s="5"/>
      <c r="M40" s="182">
        <v>541</v>
      </c>
      <c r="N40" s="182">
        <v>2302</v>
      </c>
      <c r="O40" s="182">
        <v>126</v>
      </c>
      <c r="P40" s="182">
        <v>139</v>
      </c>
      <c r="Q40" s="182">
        <v>26</v>
      </c>
      <c r="R40" s="42"/>
    </row>
    <row r="41" spans="1:18" ht="13">
      <c r="A41">
        <f t="shared" si="0"/>
        <v>2</v>
      </c>
      <c r="B41" s="42" t="s">
        <v>365</v>
      </c>
      <c r="C41" s="42">
        <v>2013</v>
      </c>
      <c r="D41" s="182">
        <v>3514</v>
      </c>
      <c r="E41" s="182">
        <v>23537</v>
      </c>
      <c r="F41" s="182">
        <v>336</v>
      </c>
      <c r="G41" s="182">
        <v>39</v>
      </c>
      <c r="H41" s="182">
        <v>656</v>
      </c>
      <c r="I41" s="182">
        <v>4456</v>
      </c>
      <c r="J41" s="182">
        <v>89</v>
      </c>
      <c r="K41" s="182">
        <v>2</v>
      </c>
      <c r="L41" s="5"/>
      <c r="M41" s="182">
        <v>642</v>
      </c>
      <c r="N41" s="182">
        <v>4082</v>
      </c>
      <c r="O41" s="182">
        <v>280</v>
      </c>
      <c r="P41" s="182">
        <v>172</v>
      </c>
      <c r="Q41" s="182">
        <v>27</v>
      </c>
      <c r="R41" s="42"/>
    </row>
    <row r="42" spans="1:18" ht="13">
      <c r="A42">
        <f t="shared" si="0"/>
        <v>2</v>
      </c>
      <c r="B42" s="42" t="s">
        <v>365</v>
      </c>
      <c r="C42" s="42">
        <v>2014</v>
      </c>
      <c r="D42" s="182">
        <v>3755</v>
      </c>
      <c r="E42" s="182">
        <v>28238</v>
      </c>
      <c r="F42" s="182">
        <v>356</v>
      </c>
      <c r="G42" s="182">
        <v>36</v>
      </c>
      <c r="H42" s="182">
        <v>740</v>
      </c>
      <c r="I42" s="182">
        <v>5922</v>
      </c>
      <c r="J42" s="182">
        <v>212</v>
      </c>
      <c r="K42" s="182">
        <v>4</v>
      </c>
      <c r="L42" s="5"/>
      <c r="M42" s="182">
        <v>641</v>
      </c>
      <c r="N42" s="182">
        <v>5394</v>
      </c>
      <c r="O42" s="182">
        <v>596</v>
      </c>
      <c r="P42" s="182">
        <v>211</v>
      </c>
      <c r="Q42" s="182">
        <v>36</v>
      </c>
      <c r="R42" s="42"/>
    </row>
    <row r="43" spans="1:18" ht="13">
      <c r="A43">
        <f t="shared" si="0"/>
        <v>2</v>
      </c>
      <c r="B43" s="42" t="s">
        <v>365</v>
      </c>
      <c r="C43" s="42">
        <v>2015</v>
      </c>
      <c r="D43" s="182">
        <v>4161</v>
      </c>
      <c r="E43" s="182">
        <v>30340</v>
      </c>
      <c r="F43" s="182">
        <v>325</v>
      </c>
      <c r="G43" s="182">
        <v>49</v>
      </c>
      <c r="H43" s="182">
        <v>833</v>
      </c>
      <c r="I43" s="182">
        <v>6354</v>
      </c>
      <c r="J43" s="182">
        <v>283</v>
      </c>
      <c r="K43" s="182">
        <v>1</v>
      </c>
      <c r="L43" s="5"/>
      <c r="M43" s="182">
        <v>649</v>
      </c>
      <c r="N43" s="182">
        <v>5676</v>
      </c>
      <c r="O43" s="182">
        <v>931</v>
      </c>
      <c r="P43" s="182">
        <v>194</v>
      </c>
      <c r="Q43" s="182">
        <v>21</v>
      </c>
      <c r="R43" s="42"/>
    </row>
    <row r="44" spans="1:18" ht="13">
      <c r="A44">
        <f t="shared" si="0"/>
        <v>2</v>
      </c>
      <c r="B44" s="42" t="s">
        <v>365</v>
      </c>
      <c r="C44" s="42">
        <v>2016</v>
      </c>
      <c r="D44" s="182">
        <v>3790</v>
      </c>
      <c r="E44" s="182">
        <v>35962</v>
      </c>
      <c r="F44" s="182">
        <v>360</v>
      </c>
      <c r="G44" s="182">
        <v>43</v>
      </c>
      <c r="H44" s="182">
        <v>840</v>
      </c>
      <c r="I44" s="182">
        <v>8470</v>
      </c>
      <c r="J44" s="182">
        <v>377</v>
      </c>
      <c r="K44" s="182">
        <v>3</v>
      </c>
      <c r="L44" s="5"/>
      <c r="M44" s="182">
        <v>670</v>
      </c>
      <c r="N44" s="182">
        <v>7580</v>
      </c>
      <c r="O44" s="182">
        <v>1189</v>
      </c>
      <c r="P44" s="182">
        <v>216</v>
      </c>
      <c r="Q44" s="182">
        <v>35</v>
      </c>
      <c r="R44" s="42"/>
    </row>
    <row r="45" spans="1:18" ht="13">
      <c r="A45">
        <f t="shared" si="0"/>
        <v>2</v>
      </c>
      <c r="B45" s="42" t="s">
        <v>365</v>
      </c>
      <c r="C45" s="42">
        <v>2017</v>
      </c>
      <c r="D45" s="182">
        <v>4193</v>
      </c>
      <c r="E45" s="182">
        <v>41622</v>
      </c>
      <c r="F45" s="182">
        <v>343</v>
      </c>
      <c r="G45" s="182">
        <v>55</v>
      </c>
      <c r="H45" s="182">
        <v>1093</v>
      </c>
      <c r="I45" s="182">
        <v>9789</v>
      </c>
      <c r="J45" s="182">
        <v>404</v>
      </c>
      <c r="K45" s="182">
        <v>3</v>
      </c>
      <c r="L45" s="5"/>
      <c r="M45" s="182">
        <v>905</v>
      </c>
      <c r="N45" s="182">
        <v>8808</v>
      </c>
      <c r="O45" s="182">
        <v>1317</v>
      </c>
      <c r="P45" s="182">
        <v>225</v>
      </c>
      <c r="Q45" s="182">
        <v>34</v>
      </c>
      <c r="R45" s="42"/>
    </row>
    <row r="46" spans="1:18" ht="13">
      <c r="A46">
        <f t="shared" si="0"/>
        <v>2</v>
      </c>
      <c r="B46" s="42" t="s">
        <v>365</v>
      </c>
      <c r="C46" s="42">
        <v>2018</v>
      </c>
      <c r="D46" s="182">
        <v>4910</v>
      </c>
      <c r="E46" s="182">
        <v>42880</v>
      </c>
      <c r="F46" s="182">
        <v>107</v>
      </c>
      <c r="G46" s="182">
        <v>43</v>
      </c>
      <c r="H46" s="182">
        <v>1065</v>
      </c>
      <c r="I46" s="182">
        <v>8942</v>
      </c>
      <c r="J46" s="182">
        <v>293</v>
      </c>
      <c r="K46" s="182">
        <v>3</v>
      </c>
      <c r="L46" s="5"/>
      <c r="M46" s="182">
        <v>907</v>
      </c>
      <c r="N46" s="182">
        <v>8033</v>
      </c>
      <c r="O46" s="182">
        <v>1113</v>
      </c>
      <c r="P46" s="182">
        <v>216</v>
      </c>
      <c r="Q46" s="182">
        <v>34</v>
      </c>
      <c r="R46" s="42"/>
    </row>
    <row r="47" spans="1:18" ht="13">
      <c r="A47">
        <f t="shared" si="0"/>
        <v>2</v>
      </c>
      <c r="B47" s="42" t="s">
        <v>365</v>
      </c>
      <c r="C47" s="42">
        <v>2019</v>
      </c>
      <c r="D47" s="182">
        <v>4330</v>
      </c>
      <c r="E47" s="182">
        <v>40896</v>
      </c>
      <c r="F47" s="182">
        <v>72</v>
      </c>
      <c r="G47" s="182">
        <v>39</v>
      </c>
      <c r="H47" s="182">
        <v>1027</v>
      </c>
      <c r="I47" s="182">
        <v>8240</v>
      </c>
      <c r="J47" s="182">
        <v>192</v>
      </c>
      <c r="K47" s="182">
        <v>5</v>
      </c>
      <c r="L47" s="5"/>
      <c r="M47" s="182">
        <v>816</v>
      </c>
      <c r="N47" s="182">
        <v>7384</v>
      </c>
      <c r="O47" s="182">
        <v>1025</v>
      </c>
      <c r="P47" s="182">
        <v>197</v>
      </c>
      <c r="Q47" s="182">
        <v>42</v>
      </c>
      <c r="R47" s="42"/>
    </row>
    <row r="48" spans="1:18" ht="13">
      <c r="A48">
        <f t="shared" si="0"/>
        <v>2</v>
      </c>
      <c r="B48" s="42" t="s">
        <v>365</v>
      </c>
      <c r="C48" s="42">
        <v>2020</v>
      </c>
      <c r="D48" s="182">
        <v>3799</v>
      </c>
      <c r="E48" s="182">
        <v>31162</v>
      </c>
      <c r="F48" s="182">
        <v>75</v>
      </c>
      <c r="G48" s="182">
        <v>54</v>
      </c>
      <c r="H48" s="182">
        <v>743</v>
      </c>
      <c r="I48" s="182">
        <v>6529</v>
      </c>
      <c r="J48" s="182">
        <v>192</v>
      </c>
      <c r="K48" s="182">
        <v>5</v>
      </c>
      <c r="L48" s="5"/>
      <c r="M48" s="182">
        <v>528</v>
      </c>
      <c r="N48" s="182">
        <v>5781</v>
      </c>
      <c r="O48" s="182">
        <v>951</v>
      </c>
      <c r="P48" s="182">
        <v>180</v>
      </c>
      <c r="Q48" s="182">
        <v>29</v>
      </c>
      <c r="R48" s="42"/>
    </row>
    <row r="49" spans="1:18" ht="13">
      <c r="A49">
        <f t="shared" si="0"/>
        <v>2</v>
      </c>
      <c r="B49" s="42" t="s">
        <v>365</v>
      </c>
      <c r="C49" s="42">
        <v>2021</v>
      </c>
      <c r="D49" s="182">
        <v>4402</v>
      </c>
      <c r="E49" s="182">
        <v>43770</v>
      </c>
      <c r="F49" s="182">
        <v>67</v>
      </c>
      <c r="G49" s="182">
        <v>40</v>
      </c>
      <c r="H49" s="182">
        <v>552</v>
      </c>
      <c r="I49" s="182">
        <v>4119</v>
      </c>
      <c r="J49" s="182">
        <v>136</v>
      </c>
      <c r="K49" s="182">
        <v>6</v>
      </c>
      <c r="L49" s="5"/>
      <c r="M49" s="182">
        <v>409</v>
      </c>
      <c r="N49" s="182">
        <v>3430</v>
      </c>
      <c r="O49" s="182">
        <v>782</v>
      </c>
      <c r="P49" s="182">
        <v>169</v>
      </c>
      <c r="Q49" s="182">
        <v>23</v>
      </c>
      <c r="R49" s="42"/>
    </row>
    <row r="50" spans="1:18" ht="13">
      <c r="B50" s="42" t="s">
        <v>365</v>
      </c>
      <c r="C50" s="42">
        <v>2022</v>
      </c>
      <c r="D50" s="182">
        <v>3469</v>
      </c>
      <c r="E50" s="182">
        <v>39070</v>
      </c>
      <c r="F50" s="182">
        <v>67</v>
      </c>
      <c r="G50" s="182">
        <v>54</v>
      </c>
      <c r="H50" s="182">
        <v>493</v>
      </c>
      <c r="I50" s="182">
        <v>4983</v>
      </c>
      <c r="J50" s="182">
        <v>128</v>
      </c>
      <c r="K50" s="182">
        <v>8</v>
      </c>
      <c r="L50" s="5"/>
      <c r="M50" s="182">
        <v>309</v>
      </c>
      <c r="N50" s="182">
        <v>4336</v>
      </c>
      <c r="O50" s="182">
        <v>746</v>
      </c>
      <c r="P50" s="182">
        <v>197</v>
      </c>
      <c r="Q50" s="182">
        <v>24</v>
      </c>
      <c r="R50" s="42"/>
    </row>
    <row r="51" spans="1:18" ht="13">
      <c r="B51" s="42" t="s">
        <v>365</v>
      </c>
      <c r="C51" s="42">
        <v>2023</v>
      </c>
      <c r="D51" s="182">
        <v>2832</v>
      </c>
      <c r="E51" s="182">
        <v>29365</v>
      </c>
      <c r="F51" s="182">
        <v>50</v>
      </c>
      <c r="G51" s="182">
        <v>43</v>
      </c>
      <c r="H51" s="182">
        <v>270</v>
      </c>
      <c r="I51" s="182">
        <v>4330</v>
      </c>
      <c r="J51" s="182">
        <v>81</v>
      </c>
      <c r="K51" s="182">
        <v>2</v>
      </c>
      <c r="L51" s="5"/>
      <c r="M51" s="182">
        <v>205</v>
      </c>
      <c r="N51" s="182">
        <v>3904</v>
      </c>
      <c r="O51" s="182">
        <v>403</v>
      </c>
      <c r="P51" s="182">
        <v>153</v>
      </c>
      <c r="Q51" s="182">
        <v>18</v>
      </c>
      <c r="R51" s="42"/>
    </row>
    <row r="52" spans="1:18" ht="13">
      <c r="B52" s="42" t="s">
        <v>365</v>
      </c>
      <c r="C52" s="42">
        <v>2024</v>
      </c>
      <c r="D52" s="182">
        <v>3622</v>
      </c>
      <c r="E52" s="182">
        <v>31758</v>
      </c>
      <c r="F52" s="182">
        <v>62</v>
      </c>
      <c r="G52" s="182">
        <v>52</v>
      </c>
      <c r="H52" s="182">
        <v>432</v>
      </c>
      <c r="I52" s="182">
        <v>4647</v>
      </c>
      <c r="J52" s="182">
        <v>55</v>
      </c>
      <c r="K52" s="182">
        <v>3</v>
      </c>
      <c r="L52" s="5"/>
      <c r="M52" s="182">
        <v>334</v>
      </c>
      <c r="N52" s="182">
        <v>4240</v>
      </c>
      <c r="O52" s="182">
        <v>384</v>
      </c>
      <c r="P52" s="182">
        <v>160</v>
      </c>
      <c r="Q52" s="182">
        <v>19</v>
      </c>
      <c r="R52" s="42"/>
    </row>
    <row r="53" spans="1:18" ht="13">
      <c r="A53">
        <f>IF(B53=B49, A49, A49+1)</f>
        <v>3</v>
      </c>
      <c r="B53" s="42" t="s">
        <v>366</v>
      </c>
      <c r="C53" s="42">
        <v>2000</v>
      </c>
      <c r="D53" s="182">
        <v>12081</v>
      </c>
      <c r="E53" s="182">
        <v>32637</v>
      </c>
      <c r="F53" s="182">
        <v>14959</v>
      </c>
      <c r="G53" s="182">
        <v>655</v>
      </c>
      <c r="H53" s="182">
        <v>7526</v>
      </c>
      <c r="I53" s="182">
        <v>109936</v>
      </c>
      <c r="J53" s="182">
        <v>277</v>
      </c>
      <c r="K53" s="182">
        <v>47</v>
      </c>
      <c r="L53" s="5"/>
      <c r="M53" s="182">
        <v>973</v>
      </c>
      <c r="N53" s="182">
        <v>113817</v>
      </c>
      <c r="O53" s="182">
        <v>447</v>
      </c>
      <c r="P53" s="182">
        <v>2090</v>
      </c>
      <c r="Q53" s="182">
        <v>459</v>
      </c>
      <c r="R53" s="42"/>
    </row>
    <row r="54" spans="1:18" ht="13">
      <c r="A54">
        <f t="shared" si="0"/>
        <v>3</v>
      </c>
      <c r="B54" s="42" t="s">
        <v>366</v>
      </c>
      <c r="C54" s="42">
        <v>2001</v>
      </c>
      <c r="D54" s="182">
        <v>15755</v>
      </c>
      <c r="E54" s="182">
        <v>29383</v>
      </c>
      <c r="F54" s="182">
        <v>15156</v>
      </c>
      <c r="G54" s="182">
        <v>556</v>
      </c>
      <c r="H54" s="182">
        <v>9337</v>
      </c>
      <c r="I54" s="182">
        <v>120817</v>
      </c>
      <c r="J54" s="182">
        <v>335</v>
      </c>
      <c r="K54" s="182">
        <v>56</v>
      </c>
      <c r="L54" s="5"/>
      <c r="M54" s="182">
        <v>849</v>
      </c>
      <c r="N54" s="182">
        <v>126474</v>
      </c>
      <c r="O54" s="182">
        <v>526</v>
      </c>
      <c r="P54" s="182">
        <v>2301</v>
      </c>
      <c r="Q54" s="182">
        <v>395</v>
      </c>
      <c r="R54" s="42"/>
    </row>
    <row r="55" spans="1:18" ht="13">
      <c r="A55">
        <f t="shared" si="0"/>
        <v>3</v>
      </c>
      <c r="B55" s="42" t="s">
        <v>366</v>
      </c>
      <c r="C55" s="42">
        <v>2002</v>
      </c>
      <c r="D55" s="182">
        <v>18537</v>
      </c>
      <c r="E55" s="182">
        <v>31421</v>
      </c>
      <c r="F55" s="182">
        <v>16382</v>
      </c>
      <c r="G55" s="182">
        <v>520</v>
      </c>
      <c r="H55" s="182">
        <v>11623</v>
      </c>
      <c r="I55" s="182">
        <v>126475</v>
      </c>
      <c r="J55" s="182">
        <v>324</v>
      </c>
      <c r="K55" s="182">
        <v>40</v>
      </c>
      <c r="L55" s="5"/>
      <c r="M55" s="182">
        <v>910</v>
      </c>
      <c r="N55" s="182">
        <v>134088</v>
      </c>
      <c r="O55" s="182">
        <v>566</v>
      </c>
      <c r="P55" s="182">
        <v>2500</v>
      </c>
      <c r="Q55" s="182">
        <v>398</v>
      </c>
      <c r="R55" s="42"/>
    </row>
    <row r="56" spans="1:18" ht="13">
      <c r="A56">
        <f t="shared" si="0"/>
        <v>3</v>
      </c>
      <c r="B56" s="42" t="s">
        <v>366</v>
      </c>
      <c r="C56" s="42">
        <v>2003</v>
      </c>
      <c r="D56" s="182">
        <v>18929</v>
      </c>
      <c r="E56" s="182">
        <v>34624</v>
      </c>
      <c r="F56" s="182">
        <v>18861</v>
      </c>
      <c r="G56" s="182">
        <v>405</v>
      </c>
      <c r="H56" s="182">
        <v>15384</v>
      </c>
      <c r="I56" s="182">
        <v>143368</v>
      </c>
      <c r="J56" s="182">
        <v>388</v>
      </c>
      <c r="K56" s="182">
        <v>32</v>
      </c>
      <c r="L56" s="5"/>
      <c r="M56" s="182">
        <v>1014</v>
      </c>
      <c r="N56" s="182">
        <v>154014</v>
      </c>
      <c r="O56" s="182">
        <v>707</v>
      </c>
      <c r="P56" s="182">
        <v>3063</v>
      </c>
      <c r="Q56" s="182">
        <v>374</v>
      </c>
      <c r="R56" s="42"/>
    </row>
    <row r="57" spans="1:18" ht="13">
      <c r="A57">
        <f t="shared" si="0"/>
        <v>3</v>
      </c>
      <c r="B57" s="42" t="s">
        <v>366</v>
      </c>
      <c r="C57" s="42">
        <v>2004</v>
      </c>
      <c r="D57" s="182">
        <v>19144</v>
      </c>
      <c r="E57" s="182">
        <v>38132</v>
      </c>
      <c r="F57" s="182">
        <v>19026</v>
      </c>
      <c r="G57" s="182">
        <v>367</v>
      </c>
      <c r="H57" s="182">
        <v>18290</v>
      </c>
      <c r="I57" s="182">
        <v>137512</v>
      </c>
      <c r="J57" s="182">
        <v>422</v>
      </c>
      <c r="K57" s="182">
        <v>29</v>
      </c>
      <c r="L57" s="5"/>
      <c r="M57" s="182">
        <v>1277</v>
      </c>
      <c r="N57" s="182">
        <v>150533</v>
      </c>
      <c r="O57" s="182">
        <v>761</v>
      </c>
      <c r="P57" s="182">
        <v>3352</v>
      </c>
      <c r="Q57" s="182">
        <v>330</v>
      </c>
      <c r="R57" s="42"/>
    </row>
    <row r="58" spans="1:18" ht="13">
      <c r="A58">
        <f t="shared" si="0"/>
        <v>3</v>
      </c>
      <c r="B58" s="42" t="s">
        <v>366</v>
      </c>
      <c r="C58" s="42">
        <v>2005</v>
      </c>
      <c r="D58" s="182">
        <v>19428</v>
      </c>
      <c r="E58" s="182">
        <v>42014</v>
      </c>
      <c r="F58" s="182">
        <v>17645</v>
      </c>
      <c r="G58" s="182">
        <v>304</v>
      </c>
      <c r="H58" s="182">
        <v>19569</v>
      </c>
      <c r="I58" s="182">
        <v>134846</v>
      </c>
      <c r="J58" s="182">
        <v>436</v>
      </c>
      <c r="K58" s="182">
        <v>27</v>
      </c>
      <c r="L58" s="5"/>
      <c r="M58" s="182">
        <v>1471</v>
      </c>
      <c r="N58" s="182">
        <v>148734</v>
      </c>
      <c r="O58" s="182">
        <v>844</v>
      </c>
      <c r="P58" s="182">
        <v>3499</v>
      </c>
      <c r="Q58" s="182">
        <v>330</v>
      </c>
      <c r="R58" s="42"/>
    </row>
    <row r="59" spans="1:18" ht="13">
      <c r="A59">
        <f t="shared" si="0"/>
        <v>3</v>
      </c>
      <c r="B59" s="42" t="s">
        <v>366</v>
      </c>
      <c r="C59" s="42">
        <v>2006</v>
      </c>
      <c r="D59" s="182">
        <v>16805</v>
      </c>
      <c r="E59" s="182">
        <v>46369</v>
      </c>
      <c r="F59" s="182">
        <v>14974</v>
      </c>
      <c r="G59" s="182">
        <v>272</v>
      </c>
      <c r="H59" s="182">
        <v>19395</v>
      </c>
      <c r="I59" s="182">
        <v>106563</v>
      </c>
      <c r="J59" s="182">
        <v>403</v>
      </c>
      <c r="K59" s="182">
        <v>22</v>
      </c>
      <c r="L59" s="5"/>
      <c r="M59" s="182">
        <v>1649</v>
      </c>
      <c r="N59" s="182">
        <v>120541</v>
      </c>
      <c r="O59" s="182">
        <v>886</v>
      </c>
      <c r="P59" s="182">
        <v>3010</v>
      </c>
      <c r="Q59" s="182">
        <v>297</v>
      </c>
      <c r="R59" s="42"/>
    </row>
    <row r="60" spans="1:18" ht="13">
      <c r="A60">
        <f t="shared" si="0"/>
        <v>3</v>
      </c>
      <c r="B60" s="42" t="s">
        <v>366</v>
      </c>
      <c r="C60" s="42">
        <v>2007</v>
      </c>
      <c r="D60" s="182">
        <v>16649</v>
      </c>
      <c r="E60" s="182">
        <v>47558</v>
      </c>
      <c r="F60" s="182">
        <v>14945</v>
      </c>
      <c r="G60" s="182">
        <v>263</v>
      </c>
      <c r="H60" s="182">
        <v>21995</v>
      </c>
      <c r="I60" s="182">
        <v>101360</v>
      </c>
      <c r="J60" s="182">
        <v>433</v>
      </c>
      <c r="K60" s="182">
        <v>21</v>
      </c>
      <c r="L60" s="5"/>
      <c r="M60" s="182">
        <v>1643</v>
      </c>
      <c r="N60" s="182">
        <v>117736</v>
      </c>
      <c r="O60" s="182">
        <v>824</v>
      </c>
      <c r="P60" s="182">
        <v>3308</v>
      </c>
      <c r="Q60" s="182">
        <v>298</v>
      </c>
      <c r="R60" s="42"/>
    </row>
    <row r="61" spans="1:18" ht="13">
      <c r="A61">
        <f t="shared" si="0"/>
        <v>3</v>
      </c>
      <c r="B61" s="42" t="s">
        <v>366</v>
      </c>
      <c r="C61" s="42">
        <v>2008</v>
      </c>
      <c r="D61" s="182">
        <v>14617</v>
      </c>
      <c r="E61" s="182">
        <v>48627</v>
      </c>
      <c r="F61" s="182">
        <v>11737</v>
      </c>
      <c r="G61" s="182">
        <v>258</v>
      </c>
      <c r="H61" s="182">
        <v>18326</v>
      </c>
      <c r="I61" s="182">
        <v>75795</v>
      </c>
      <c r="J61" s="182">
        <v>344</v>
      </c>
      <c r="K61" s="182">
        <v>28</v>
      </c>
      <c r="L61" s="5"/>
      <c r="M61" s="182">
        <v>1870</v>
      </c>
      <c r="N61" s="182">
        <v>88655</v>
      </c>
      <c r="O61" s="182">
        <v>795</v>
      </c>
      <c r="P61" s="182">
        <v>2862</v>
      </c>
      <c r="Q61" s="182">
        <v>311</v>
      </c>
      <c r="R61" s="42"/>
    </row>
    <row r="62" spans="1:18" ht="13">
      <c r="A62">
        <f t="shared" si="0"/>
        <v>3</v>
      </c>
      <c r="B62" s="42" t="s">
        <v>366</v>
      </c>
      <c r="C62" s="42">
        <v>2009</v>
      </c>
      <c r="D62" s="182">
        <v>12092</v>
      </c>
      <c r="E62" s="182">
        <v>36315</v>
      </c>
      <c r="F62" s="182">
        <v>8043</v>
      </c>
      <c r="G62" s="182">
        <v>250</v>
      </c>
      <c r="H62" s="182">
        <v>10337</v>
      </c>
      <c r="I62" s="182">
        <v>62557</v>
      </c>
      <c r="J62" s="182">
        <v>306</v>
      </c>
      <c r="K62" s="182">
        <v>24</v>
      </c>
      <c r="L62" s="5"/>
      <c r="M62" s="182">
        <v>1378</v>
      </c>
      <c r="N62" s="182">
        <v>68070</v>
      </c>
      <c r="O62" s="182">
        <v>737</v>
      </c>
      <c r="P62" s="182">
        <v>2800</v>
      </c>
      <c r="Q62" s="182">
        <v>239</v>
      </c>
      <c r="R62" s="42"/>
    </row>
    <row r="63" spans="1:18" ht="13">
      <c r="A63">
        <f t="shared" si="0"/>
        <v>3</v>
      </c>
      <c r="B63" s="42" t="s">
        <v>366</v>
      </c>
      <c r="C63" s="42">
        <v>2010</v>
      </c>
      <c r="D63" s="182">
        <v>13367</v>
      </c>
      <c r="E63" s="182">
        <v>42072</v>
      </c>
      <c r="F63" s="182">
        <v>8548</v>
      </c>
      <c r="G63" s="182">
        <v>260</v>
      </c>
      <c r="H63" s="182">
        <v>12078</v>
      </c>
      <c r="I63" s="182">
        <v>80192</v>
      </c>
      <c r="J63" s="182">
        <v>309</v>
      </c>
      <c r="K63" s="182">
        <v>22</v>
      </c>
      <c r="L63" s="5"/>
      <c r="M63" s="182">
        <v>1678</v>
      </c>
      <c r="N63" s="182">
        <v>87243</v>
      </c>
      <c r="O63" s="182">
        <v>785</v>
      </c>
      <c r="P63" s="182">
        <v>2638</v>
      </c>
      <c r="Q63" s="182">
        <v>257</v>
      </c>
      <c r="R63" s="42"/>
    </row>
    <row r="64" spans="1:18" ht="13">
      <c r="A64">
        <f t="shared" si="0"/>
        <v>3</v>
      </c>
      <c r="B64" s="42" t="s">
        <v>366</v>
      </c>
      <c r="C64" s="42">
        <v>2011</v>
      </c>
      <c r="D64" s="182">
        <v>14139</v>
      </c>
      <c r="E64" s="182">
        <v>43443</v>
      </c>
      <c r="F64" s="182">
        <v>8135</v>
      </c>
      <c r="G64" s="182">
        <v>225</v>
      </c>
      <c r="H64" s="182">
        <v>12379</v>
      </c>
      <c r="I64" s="182">
        <v>71433</v>
      </c>
      <c r="J64" s="182">
        <v>293</v>
      </c>
      <c r="K64" s="182">
        <v>15</v>
      </c>
      <c r="L64" s="5"/>
      <c r="M64" s="182">
        <v>2335</v>
      </c>
      <c r="N64" s="182">
        <v>78355</v>
      </c>
      <c r="O64" s="182">
        <v>788</v>
      </c>
      <c r="P64" s="182">
        <v>2439</v>
      </c>
      <c r="Q64" s="182">
        <v>203</v>
      </c>
      <c r="R64" s="42"/>
    </row>
    <row r="65" spans="1:18" ht="13">
      <c r="A65">
        <f t="shared" si="0"/>
        <v>3</v>
      </c>
      <c r="B65" s="42" t="s">
        <v>366</v>
      </c>
      <c r="C65" s="42">
        <v>2012</v>
      </c>
      <c r="D65" s="182">
        <v>19176</v>
      </c>
      <c r="E65" s="182">
        <v>50211</v>
      </c>
      <c r="F65" s="182">
        <v>9431</v>
      </c>
      <c r="G65" s="182">
        <v>227</v>
      </c>
      <c r="H65" s="182">
        <v>10759</v>
      </c>
      <c r="I65" s="182">
        <v>70821</v>
      </c>
      <c r="J65" s="182">
        <v>264</v>
      </c>
      <c r="K65" s="182">
        <v>28</v>
      </c>
      <c r="L65" s="5"/>
      <c r="M65" s="182">
        <v>3733</v>
      </c>
      <c r="N65" s="182">
        <v>74624</v>
      </c>
      <c r="O65" s="182">
        <v>848</v>
      </c>
      <c r="P65" s="182">
        <v>2450</v>
      </c>
      <c r="Q65" s="182">
        <v>217</v>
      </c>
      <c r="R65" s="42"/>
    </row>
    <row r="66" spans="1:18" ht="13">
      <c r="A66">
        <f t="shared" si="0"/>
        <v>3</v>
      </c>
      <c r="B66" s="42" t="s">
        <v>366</v>
      </c>
      <c r="C66" s="42">
        <v>2013</v>
      </c>
      <c r="D66" s="182">
        <v>21223</v>
      </c>
      <c r="E66" s="182">
        <v>54162</v>
      </c>
      <c r="F66" s="182">
        <v>9159</v>
      </c>
      <c r="G66" s="182">
        <v>193</v>
      </c>
      <c r="H66" s="182">
        <v>14452</v>
      </c>
      <c r="I66" s="182">
        <v>87286</v>
      </c>
      <c r="J66" s="182">
        <v>447</v>
      </c>
      <c r="K66" s="182">
        <v>33</v>
      </c>
      <c r="L66" s="5"/>
      <c r="M66" s="182">
        <v>4151</v>
      </c>
      <c r="N66" s="182">
        <v>94081</v>
      </c>
      <c r="O66" s="182">
        <v>1384</v>
      </c>
      <c r="P66" s="182">
        <v>2372</v>
      </c>
      <c r="Q66" s="182">
        <v>230</v>
      </c>
      <c r="R66" s="42"/>
    </row>
    <row r="67" spans="1:18" ht="13">
      <c r="A67">
        <f t="shared" si="0"/>
        <v>3</v>
      </c>
      <c r="B67" s="42" t="s">
        <v>366</v>
      </c>
      <c r="C67" s="42">
        <v>2014</v>
      </c>
      <c r="D67" s="182">
        <v>26905</v>
      </c>
      <c r="E67" s="182">
        <v>57649</v>
      </c>
      <c r="F67" s="182">
        <v>7997</v>
      </c>
      <c r="G67" s="182">
        <v>189</v>
      </c>
      <c r="H67" s="182">
        <v>19601</v>
      </c>
      <c r="I67" s="182">
        <v>112468</v>
      </c>
      <c r="J67" s="182">
        <v>623</v>
      </c>
      <c r="K67" s="182">
        <v>42</v>
      </c>
      <c r="L67" s="5"/>
      <c r="M67" s="182">
        <v>3291</v>
      </c>
      <c r="N67" s="182">
        <v>124645</v>
      </c>
      <c r="O67" s="182">
        <v>2117</v>
      </c>
      <c r="P67" s="182">
        <v>2415</v>
      </c>
      <c r="Q67" s="182">
        <v>266</v>
      </c>
      <c r="R67" s="42"/>
    </row>
    <row r="68" spans="1:18" ht="13">
      <c r="A68">
        <f t="shared" si="0"/>
        <v>3</v>
      </c>
      <c r="B68" s="42" t="s">
        <v>366</v>
      </c>
      <c r="C68" s="42">
        <v>2015</v>
      </c>
      <c r="D68" s="182">
        <v>28226</v>
      </c>
      <c r="E68" s="182">
        <v>61615</v>
      </c>
      <c r="F68" s="182">
        <v>7170</v>
      </c>
      <c r="G68" s="182">
        <v>178</v>
      </c>
      <c r="H68" s="182">
        <v>22680</v>
      </c>
      <c r="I68" s="182">
        <v>122775</v>
      </c>
      <c r="J68" s="182">
        <v>860</v>
      </c>
      <c r="K68" s="182">
        <v>26</v>
      </c>
      <c r="L68" s="5"/>
      <c r="M68" s="182">
        <v>2295</v>
      </c>
      <c r="N68" s="182">
        <v>138272</v>
      </c>
      <c r="O68" s="182">
        <v>3002</v>
      </c>
      <c r="P68" s="182">
        <v>2536</v>
      </c>
      <c r="Q68" s="182">
        <v>236</v>
      </c>
      <c r="R68" s="42"/>
    </row>
    <row r="69" spans="1:18" ht="13">
      <c r="A69">
        <f t="shared" si="0"/>
        <v>3</v>
      </c>
      <c r="B69" s="42" t="s">
        <v>366</v>
      </c>
      <c r="C69" s="42">
        <v>2016</v>
      </c>
      <c r="D69" s="182">
        <v>30580</v>
      </c>
      <c r="E69" s="182">
        <v>67319</v>
      </c>
      <c r="F69" s="182">
        <v>6938</v>
      </c>
      <c r="G69" s="182">
        <v>225</v>
      </c>
      <c r="H69" s="182">
        <v>23003</v>
      </c>
      <c r="I69" s="182">
        <v>128333</v>
      </c>
      <c r="J69" s="182">
        <v>946</v>
      </c>
      <c r="K69" s="182">
        <v>24</v>
      </c>
      <c r="L69" s="5"/>
      <c r="M69" s="182">
        <v>2512</v>
      </c>
      <c r="N69" s="182">
        <v>143480</v>
      </c>
      <c r="O69" s="182">
        <v>3431</v>
      </c>
      <c r="P69" s="182">
        <v>2536</v>
      </c>
      <c r="Q69" s="182">
        <v>347</v>
      </c>
      <c r="R69" s="42"/>
    </row>
    <row r="70" spans="1:18" ht="13">
      <c r="A70">
        <f t="shared" si="0"/>
        <v>3</v>
      </c>
      <c r="B70" s="42" t="s">
        <v>366</v>
      </c>
      <c r="C70" s="42">
        <v>2017</v>
      </c>
      <c r="D70" s="182">
        <v>32866</v>
      </c>
      <c r="E70" s="182">
        <v>73434</v>
      </c>
      <c r="F70" s="182">
        <v>4504</v>
      </c>
      <c r="G70" s="182">
        <v>239</v>
      </c>
      <c r="H70" s="182">
        <v>24984</v>
      </c>
      <c r="I70" s="182">
        <v>142224</v>
      </c>
      <c r="J70" s="182">
        <v>986</v>
      </c>
      <c r="K70" s="182">
        <v>34</v>
      </c>
      <c r="L70" s="5"/>
      <c r="M70" s="182">
        <v>3799</v>
      </c>
      <c r="N70" s="182">
        <v>157879</v>
      </c>
      <c r="O70" s="182">
        <v>3765</v>
      </c>
      <c r="P70" s="182">
        <v>2531</v>
      </c>
      <c r="Q70" s="182">
        <v>254</v>
      </c>
      <c r="R70" s="42"/>
    </row>
    <row r="71" spans="1:18" ht="13">
      <c r="A71">
        <f t="shared" si="0"/>
        <v>3</v>
      </c>
      <c r="B71" s="42" t="s">
        <v>366</v>
      </c>
      <c r="C71" s="42">
        <v>2018</v>
      </c>
      <c r="D71" s="182">
        <v>33018</v>
      </c>
      <c r="E71" s="182">
        <v>76213</v>
      </c>
      <c r="F71" s="182">
        <v>1082</v>
      </c>
      <c r="G71" s="182">
        <v>190</v>
      </c>
      <c r="H71" s="182">
        <v>21153</v>
      </c>
      <c r="I71" s="182">
        <v>128622</v>
      </c>
      <c r="J71" s="182">
        <v>608</v>
      </c>
      <c r="K71" s="182">
        <v>37</v>
      </c>
      <c r="L71" s="5"/>
      <c r="M71" s="182">
        <v>2559</v>
      </c>
      <c r="N71" s="182">
        <v>142175</v>
      </c>
      <c r="O71" s="182">
        <v>2996</v>
      </c>
      <c r="P71" s="182">
        <v>2484</v>
      </c>
      <c r="Q71" s="182">
        <v>206</v>
      </c>
      <c r="R71" s="42"/>
    </row>
    <row r="72" spans="1:18" ht="13">
      <c r="A72">
        <f t="shared" si="0"/>
        <v>3</v>
      </c>
      <c r="B72" s="42" t="s">
        <v>366</v>
      </c>
      <c r="C72" s="42">
        <v>2019</v>
      </c>
      <c r="D72" s="182">
        <v>32980</v>
      </c>
      <c r="E72" s="182">
        <v>72808</v>
      </c>
      <c r="F72" s="182">
        <v>344</v>
      </c>
      <c r="G72" s="182">
        <v>192</v>
      </c>
      <c r="H72" s="182">
        <v>18135</v>
      </c>
      <c r="I72" s="182">
        <v>124372</v>
      </c>
      <c r="J72" s="182">
        <v>510</v>
      </c>
      <c r="K72" s="182">
        <v>22</v>
      </c>
      <c r="L72" s="5"/>
      <c r="M72" s="182">
        <v>2016</v>
      </c>
      <c r="N72" s="182">
        <v>135491</v>
      </c>
      <c r="O72" s="182">
        <v>3182</v>
      </c>
      <c r="P72" s="182">
        <v>2128</v>
      </c>
      <c r="Q72" s="182">
        <v>222</v>
      </c>
      <c r="R72" s="42"/>
    </row>
    <row r="73" spans="1:18" ht="13">
      <c r="A73">
        <f t="shared" si="0"/>
        <v>3</v>
      </c>
      <c r="B73" s="42" t="s">
        <v>366</v>
      </c>
      <c r="C73" s="42">
        <v>2020</v>
      </c>
      <c r="D73" s="182">
        <v>25918</v>
      </c>
      <c r="E73" s="182">
        <v>56657</v>
      </c>
      <c r="F73" s="182">
        <v>370</v>
      </c>
      <c r="G73" s="182">
        <v>165</v>
      </c>
      <c r="H73" s="182">
        <v>17117</v>
      </c>
      <c r="I73" s="182">
        <v>98373</v>
      </c>
      <c r="J73" s="182">
        <v>427</v>
      </c>
      <c r="K73" s="182">
        <v>25</v>
      </c>
      <c r="L73" s="5"/>
      <c r="M73" s="182">
        <v>1576</v>
      </c>
      <c r="N73" s="182">
        <v>109291</v>
      </c>
      <c r="O73" s="182">
        <v>2904</v>
      </c>
      <c r="P73" s="182">
        <v>1956</v>
      </c>
      <c r="Q73" s="182">
        <v>216</v>
      </c>
      <c r="R73" s="42"/>
    </row>
    <row r="74" spans="1:18" ht="13">
      <c r="A74">
        <f t="shared" ref="A74:A146" si="1">IF(B74=B73, A73, A73+1)</f>
        <v>3</v>
      </c>
      <c r="B74" s="42" t="s">
        <v>366</v>
      </c>
      <c r="C74" s="42">
        <v>2021</v>
      </c>
      <c r="D74" s="182">
        <v>28379</v>
      </c>
      <c r="E74" s="182">
        <v>85572</v>
      </c>
      <c r="F74" s="182">
        <v>343</v>
      </c>
      <c r="G74" s="182">
        <v>187</v>
      </c>
      <c r="H74" s="182">
        <v>23079</v>
      </c>
      <c r="I74" s="182">
        <v>101397</v>
      </c>
      <c r="J74" s="182">
        <v>317</v>
      </c>
      <c r="K74" s="182">
        <v>17</v>
      </c>
      <c r="L74" s="5"/>
      <c r="M74" s="182">
        <v>2356</v>
      </c>
      <c r="N74" s="182">
        <v>118192</v>
      </c>
      <c r="O74" s="182">
        <v>2173</v>
      </c>
      <c r="P74" s="182">
        <v>1925</v>
      </c>
      <c r="Q74" s="182">
        <v>164</v>
      </c>
      <c r="R74" s="42"/>
    </row>
    <row r="75" spans="1:18" ht="13">
      <c r="B75" s="187" t="s">
        <v>366</v>
      </c>
      <c r="C75" s="187">
        <v>2022</v>
      </c>
      <c r="D75" s="200">
        <v>25391</v>
      </c>
      <c r="E75" s="200">
        <v>93365</v>
      </c>
      <c r="F75" s="200">
        <v>357</v>
      </c>
      <c r="G75" s="200">
        <v>173</v>
      </c>
      <c r="H75" s="200">
        <v>19411</v>
      </c>
      <c r="I75" s="200">
        <v>94953</v>
      </c>
      <c r="J75" s="200">
        <v>237</v>
      </c>
      <c r="K75" s="200">
        <v>19</v>
      </c>
      <c r="L75" s="191"/>
      <c r="M75" s="200">
        <v>1563</v>
      </c>
      <c r="N75" s="200">
        <v>109004</v>
      </c>
      <c r="O75" s="200">
        <v>1740</v>
      </c>
      <c r="P75" s="200">
        <v>2173</v>
      </c>
      <c r="Q75" s="200">
        <v>140</v>
      </c>
      <c r="R75" s="42"/>
    </row>
    <row r="76" spans="1:18" ht="13">
      <c r="B76" s="187" t="s">
        <v>366</v>
      </c>
      <c r="C76" s="187">
        <v>2023</v>
      </c>
      <c r="D76" s="200">
        <v>26386</v>
      </c>
      <c r="E76" s="200">
        <v>86622</v>
      </c>
      <c r="F76" s="200">
        <v>343</v>
      </c>
      <c r="G76" s="200">
        <v>142</v>
      </c>
      <c r="H76" s="200">
        <v>11905</v>
      </c>
      <c r="I76" s="200">
        <v>107102</v>
      </c>
      <c r="J76" s="200">
        <v>135</v>
      </c>
      <c r="K76" s="200">
        <v>12</v>
      </c>
      <c r="L76" s="191"/>
      <c r="M76" s="200">
        <v>808</v>
      </c>
      <c r="N76" s="200">
        <v>115425</v>
      </c>
      <c r="O76" s="200">
        <v>948</v>
      </c>
      <c r="P76" s="200">
        <v>1841</v>
      </c>
      <c r="Q76" s="200">
        <v>133</v>
      </c>
      <c r="R76" s="42"/>
    </row>
    <row r="77" spans="1:18" ht="13">
      <c r="B77" s="187" t="s">
        <v>366</v>
      </c>
      <c r="C77" s="187">
        <v>2024</v>
      </c>
      <c r="D77" s="200">
        <v>19780</v>
      </c>
      <c r="E77" s="200">
        <v>70074</v>
      </c>
      <c r="F77" s="200">
        <v>319</v>
      </c>
      <c r="G77" s="200">
        <v>156</v>
      </c>
      <c r="H77" s="200">
        <v>11289</v>
      </c>
      <c r="I77" s="200">
        <v>89961</v>
      </c>
      <c r="J77" s="200">
        <v>130</v>
      </c>
      <c r="K77" s="200">
        <v>21</v>
      </c>
      <c r="L77" s="191"/>
      <c r="M77" s="200">
        <v>759</v>
      </c>
      <c r="N77" s="200">
        <v>97916</v>
      </c>
      <c r="O77" s="200">
        <v>921</v>
      </c>
      <c r="P77" s="200">
        <v>1640</v>
      </c>
      <c r="Q77" s="200">
        <v>165</v>
      </c>
      <c r="R77" s="42"/>
    </row>
    <row r="78" spans="1:18" ht="13">
      <c r="A78">
        <f>IF(B78=B74, A74, A74+1)</f>
        <v>4</v>
      </c>
      <c r="B78" s="42" t="s">
        <v>392</v>
      </c>
      <c r="C78" s="42">
        <v>2000</v>
      </c>
      <c r="D78" s="182">
        <v>17096</v>
      </c>
      <c r="E78" s="182">
        <v>41064</v>
      </c>
      <c r="F78" s="182">
        <v>15770</v>
      </c>
      <c r="G78" s="182">
        <v>844</v>
      </c>
      <c r="H78" s="182">
        <v>7645</v>
      </c>
      <c r="I78" s="182">
        <v>114687</v>
      </c>
      <c r="J78" s="182">
        <v>317</v>
      </c>
      <c r="K78" s="182">
        <v>55</v>
      </c>
      <c r="L78" s="5"/>
      <c r="M78" s="182">
        <v>1049</v>
      </c>
      <c r="N78" s="182">
        <v>118369</v>
      </c>
      <c r="O78" s="182">
        <v>511</v>
      </c>
      <c r="P78" s="182">
        <v>2248</v>
      </c>
      <c r="Q78" s="182">
        <v>527</v>
      </c>
      <c r="R78" s="42"/>
    </row>
    <row r="79" spans="1:18" ht="13">
      <c r="A79">
        <f t="shared" si="1"/>
        <v>4</v>
      </c>
      <c r="B79" s="42" t="s">
        <v>392</v>
      </c>
      <c r="C79" s="42">
        <v>2001</v>
      </c>
      <c r="D79" s="182">
        <v>18931</v>
      </c>
      <c r="E79" s="182">
        <v>39792</v>
      </c>
      <c r="F79" s="182">
        <v>16442</v>
      </c>
      <c r="G79" s="182">
        <v>697</v>
      </c>
      <c r="H79" s="182">
        <v>9459</v>
      </c>
      <c r="I79" s="182">
        <v>125435</v>
      </c>
      <c r="J79" s="182">
        <v>373</v>
      </c>
      <c r="K79" s="182">
        <v>74</v>
      </c>
      <c r="L79" s="5"/>
      <c r="M79" s="182">
        <v>936</v>
      </c>
      <c r="N79" s="182">
        <v>130907</v>
      </c>
      <c r="O79" s="182">
        <v>582</v>
      </c>
      <c r="P79" s="182">
        <v>2456</v>
      </c>
      <c r="Q79" s="182">
        <v>460</v>
      </c>
      <c r="R79" s="42"/>
    </row>
    <row r="80" spans="1:18" ht="13">
      <c r="A80">
        <f t="shared" si="1"/>
        <v>4</v>
      </c>
      <c r="B80" s="42" t="s">
        <v>392</v>
      </c>
      <c r="C80" s="42">
        <v>2002</v>
      </c>
      <c r="D80" s="182">
        <v>19723</v>
      </c>
      <c r="E80" s="182">
        <v>45439</v>
      </c>
      <c r="F80" s="182">
        <v>17995</v>
      </c>
      <c r="G80" s="182">
        <v>619</v>
      </c>
      <c r="H80" s="182">
        <v>11758</v>
      </c>
      <c r="I80" s="182">
        <v>132955</v>
      </c>
      <c r="J80" s="182">
        <v>376</v>
      </c>
      <c r="K80" s="182">
        <v>58</v>
      </c>
      <c r="L80" s="5"/>
      <c r="M80" s="182">
        <v>1014</v>
      </c>
      <c r="N80" s="182">
        <v>140323</v>
      </c>
      <c r="O80" s="182">
        <v>647</v>
      </c>
      <c r="P80" s="182">
        <v>2701</v>
      </c>
      <c r="Q80" s="182">
        <v>462</v>
      </c>
      <c r="R80" s="42"/>
    </row>
    <row r="81" spans="1:18" ht="13">
      <c r="A81">
        <f t="shared" si="1"/>
        <v>4</v>
      </c>
      <c r="B81" s="42" t="s">
        <v>392</v>
      </c>
      <c r="C81" s="42">
        <v>2003</v>
      </c>
      <c r="D81" s="182">
        <v>20556</v>
      </c>
      <c r="E81" s="182">
        <v>49228</v>
      </c>
      <c r="F81" s="182">
        <v>20868</v>
      </c>
      <c r="G81" s="182">
        <v>505</v>
      </c>
      <c r="H81" s="182">
        <v>15626</v>
      </c>
      <c r="I81" s="182">
        <v>151120</v>
      </c>
      <c r="J81" s="182">
        <v>451</v>
      </c>
      <c r="K81" s="182">
        <v>36</v>
      </c>
      <c r="L81" s="5"/>
      <c r="M81" s="182">
        <v>1189</v>
      </c>
      <c r="N81" s="182">
        <v>161548</v>
      </c>
      <c r="O81" s="182">
        <v>813</v>
      </c>
      <c r="P81" s="182">
        <v>3259</v>
      </c>
      <c r="Q81" s="182">
        <v>424</v>
      </c>
      <c r="R81" s="42"/>
    </row>
    <row r="82" spans="1:18" ht="13">
      <c r="A82">
        <f t="shared" si="1"/>
        <v>4</v>
      </c>
      <c r="B82" s="42" t="s">
        <v>392</v>
      </c>
      <c r="C82" s="42">
        <v>2004</v>
      </c>
      <c r="D82" s="182">
        <v>21046</v>
      </c>
      <c r="E82" s="182">
        <v>54046</v>
      </c>
      <c r="F82" s="182">
        <v>21455</v>
      </c>
      <c r="G82" s="182">
        <v>480</v>
      </c>
      <c r="H82" s="182">
        <v>18710</v>
      </c>
      <c r="I82" s="182">
        <v>146367</v>
      </c>
      <c r="J82" s="182">
        <v>493</v>
      </c>
      <c r="K82" s="182">
        <v>35</v>
      </c>
      <c r="L82" s="5"/>
      <c r="M82" s="182">
        <v>1544</v>
      </c>
      <c r="N82" s="182">
        <v>159213</v>
      </c>
      <c r="O82" s="182">
        <v>892</v>
      </c>
      <c r="P82" s="182">
        <v>3573</v>
      </c>
      <c r="Q82" s="182">
        <v>383</v>
      </c>
      <c r="R82" s="42"/>
    </row>
    <row r="83" spans="1:18" ht="13">
      <c r="A83">
        <f t="shared" si="1"/>
        <v>4</v>
      </c>
      <c r="B83" s="42" t="s">
        <v>392</v>
      </c>
      <c r="C83" s="42">
        <v>2005</v>
      </c>
      <c r="D83" s="182">
        <v>21497</v>
      </c>
      <c r="E83" s="182">
        <v>59414</v>
      </c>
      <c r="F83" s="182">
        <v>19908</v>
      </c>
      <c r="G83" s="182">
        <v>381</v>
      </c>
      <c r="H83" s="182">
        <v>20056</v>
      </c>
      <c r="I83" s="182">
        <v>143134</v>
      </c>
      <c r="J83" s="182">
        <v>537</v>
      </c>
      <c r="K83" s="182">
        <v>31</v>
      </c>
      <c r="L83" s="5"/>
      <c r="M83" s="182">
        <v>1791</v>
      </c>
      <c r="N83" s="182">
        <v>156843</v>
      </c>
      <c r="O83" s="182">
        <v>997</v>
      </c>
      <c r="P83" s="182">
        <v>3735</v>
      </c>
      <c r="Q83" s="182">
        <v>392</v>
      </c>
      <c r="R83" s="42"/>
    </row>
    <row r="84" spans="1:18" ht="13">
      <c r="A84">
        <f t="shared" si="1"/>
        <v>4</v>
      </c>
      <c r="B84" s="42" t="s">
        <v>392</v>
      </c>
      <c r="C84" s="42">
        <v>2006</v>
      </c>
      <c r="D84" s="182">
        <v>19835</v>
      </c>
      <c r="E84" s="182">
        <v>62223</v>
      </c>
      <c r="F84" s="182">
        <v>16412</v>
      </c>
      <c r="G84" s="182">
        <v>340</v>
      </c>
      <c r="H84" s="182">
        <v>19806</v>
      </c>
      <c r="I84" s="182">
        <v>113727</v>
      </c>
      <c r="J84" s="182">
        <v>471</v>
      </c>
      <c r="K84" s="182">
        <v>29</v>
      </c>
      <c r="L84" s="5"/>
      <c r="M84" s="182">
        <v>1942</v>
      </c>
      <c r="N84" s="182">
        <v>127502</v>
      </c>
      <c r="O84" s="182">
        <v>1027</v>
      </c>
      <c r="P84" s="182">
        <v>3221</v>
      </c>
      <c r="Q84" s="182">
        <v>341</v>
      </c>
      <c r="R84" s="42"/>
    </row>
    <row r="85" spans="1:18" ht="13">
      <c r="A85">
        <f t="shared" si="1"/>
        <v>4</v>
      </c>
      <c r="B85" s="42" t="s">
        <v>392</v>
      </c>
      <c r="C85" s="42">
        <v>2007</v>
      </c>
      <c r="D85" s="182">
        <v>20263</v>
      </c>
      <c r="E85" s="182">
        <v>64523</v>
      </c>
      <c r="F85" s="182">
        <v>16033</v>
      </c>
      <c r="G85" s="182">
        <v>319</v>
      </c>
      <c r="H85" s="182">
        <v>22362</v>
      </c>
      <c r="I85" s="182">
        <v>108836</v>
      </c>
      <c r="J85" s="182">
        <v>503</v>
      </c>
      <c r="K85" s="182">
        <v>25</v>
      </c>
      <c r="L85" s="5"/>
      <c r="M85" s="182">
        <v>1912</v>
      </c>
      <c r="N85" s="182">
        <v>124979</v>
      </c>
      <c r="O85" s="182">
        <v>982</v>
      </c>
      <c r="P85" s="182">
        <v>3510</v>
      </c>
      <c r="Q85" s="182">
        <v>343</v>
      </c>
      <c r="R85" s="42"/>
    </row>
    <row r="86" spans="1:18" ht="13">
      <c r="A86">
        <f t="shared" si="1"/>
        <v>4</v>
      </c>
      <c r="B86" s="42" t="s">
        <v>392</v>
      </c>
      <c r="C86" s="42">
        <v>2008</v>
      </c>
      <c r="D86" s="182">
        <v>17767</v>
      </c>
      <c r="E86" s="182">
        <v>64688</v>
      </c>
      <c r="F86" s="182">
        <v>12594</v>
      </c>
      <c r="G86" s="182">
        <v>314</v>
      </c>
      <c r="H86" s="182">
        <v>18744</v>
      </c>
      <c r="I86" s="182">
        <v>80574</v>
      </c>
      <c r="J86" s="182">
        <v>409</v>
      </c>
      <c r="K86" s="182">
        <v>31</v>
      </c>
      <c r="L86" s="5"/>
      <c r="M86" s="182">
        <v>2200</v>
      </c>
      <c r="N86" s="182">
        <v>93225</v>
      </c>
      <c r="O86" s="182">
        <v>962</v>
      </c>
      <c r="P86" s="182">
        <v>3031</v>
      </c>
      <c r="Q86" s="182">
        <v>340</v>
      </c>
      <c r="R86" s="42"/>
    </row>
    <row r="87" spans="1:18" ht="13">
      <c r="A87">
        <f t="shared" si="1"/>
        <v>4</v>
      </c>
      <c r="B87" s="42" t="s">
        <v>392</v>
      </c>
      <c r="C87" s="42">
        <v>2009</v>
      </c>
      <c r="D87" s="182">
        <v>13986</v>
      </c>
      <c r="E87" s="182">
        <v>47472</v>
      </c>
      <c r="F87" s="182">
        <v>8522</v>
      </c>
      <c r="G87" s="182">
        <v>305</v>
      </c>
      <c r="H87" s="182">
        <v>10588</v>
      </c>
      <c r="I87" s="182">
        <v>64896</v>
      </c>
      <c r="J87" s="182">
        <v>378</v>
      </c>
      <c r="K87" s="182">
        <v>32</v>
      </c>
      <c r="L87" s="5"/>
      <c r="M87" s="182">
        <v>1577</v>
      </c>
      <c r="N87" s="182">
        <v>70231</v>
      </c>
      <c r="O87" s="182">
        <v>868</v>
      </c>
      <c r="P87" s="182">
        <v>2941</v>
      </c>
      <c r="Q87" s="182">
        <v>277</v>
      </c>
      <c r="R87" s="42"/>
    </row>
    <row r="88" spans="1:18" ht="13">
      <c r="A88">
        <f t="shared" si="1"/>
        <v>4</v>
      </c>
      <c r="B88" s="42" t="s">
        <v>392</v>
      </c>
      <c r="C88" s="42">
        <v>2010</v>
      </c>
      <c r="D88" s="182">
        <v>15450</v>
      </c>
      <c r="E88" s="182">
        <v>56049</v>
      </c>
      <c r="F88" s="182">
        <v>9080</v>
      </c>
      <c r="G88" s="182">
        <v>310</v>
      </c>
      <c r="H88" s="182">
        <v>12347</v>
      </c>
      <c r="I88" s="182">
        <v>82457</v>
      </c>
      <c r="J88" s="182">
        <v>382</v>
      </c>
      <c r="K88" s="182">
        <v>30</v>
      </c>
      <c r="L88" s="5"/>
      <c r="M88" s="182">
        <v>1899</v>
      </c>
      <c r="N88" s="182">
        <v>89308</v>
      </c>
      <c r="O88" s="182">
        <v>910</v>
      </c>
      <c r="P88" s="182">
        <v>2795</v>
      </c>
      <c r="Q88" s="182">
        <v>304</v>
      </c>
      <c r="R88" s="42"/>
    </row>
    <row r="89" spans="1:18" ht="13">
      <c r="A89">
        <f t="shared" si="1"/>
        <v>4</v>
      </c>
      <c r="B89" s="42" t="s">
        <v>392</v>
      </c>
      <c r="C89" s="42">
        <v>2011</v>
      </c>
      <c r="D89" s="182">
        <v>16711</v>
      </c>
      <c r="E89" s="182">
        <v>58908</v>
      </c>
      <c r="F89" s="182">
        <v>8496</v>
      </c>
      <c r="G89" s="182">
        <v>265</v>
      </c>
      <c r="H89" s="182">
        <v>12717</v>
      </c>
      <c r="I89" s="182">
        <v>74038</v>
      </c>
      <c r="J89" s="182">
        <v>359</v>
      </c>
      <c r="K89" s="182">
        <v>22</v>
      </c>
      <c r="L89" s="5"/>
      <c r="M89" s="182">
        <v>2642</v>
      </c>
      <c r="N89" s="182">
        <v>80789</v>
      </c>
      <c r="O89" s="182">
        <v>880</v>
      </c>
      <c r="P89" s="182">
        <v>2588</v>
      </c>
      <c r="Q89" s="182">
        <v>237</v>
      </c>
      <c r="R89" s="42"/>
    </row>
    <row r="90" spans="1:18" ht="13">
      <c r="A90">
        <f t="shared" si="1"/>
        <v>4</v>
      </c>
      <c r="B90" s="42" t="s">
        <v>392</v>
      </c>
      <c r="C90" s="42">
        <v>2012</v>
      </c>
      <c r="D90" s="182">
        <v>22334</v>
      </c>
      <c r="E90" s="182">
        <v>68172</v>
      </c>
      <c r="F90" s="182">
        <v>9735</v>
      </c>
      <c r="G90" s="182">
        <v>281</v>
      </c>
      <c r="H90" s="182">
        <v>11302</v>
      </c>
      <c r="I90" s="182">
        <v>73340</v>
      </c>
      <c r="J90" s="182">
        <v>331</v>
      </c>
      <c r="K90" s="182">
        <v>33</v>
      </c>
      <c r="L90" s="5"/>
      <c r="M90" s="182">
        <v>4274</v>
      </c>
      <c r="N90" s="182">
        <v>76926</v>
      </c>
      <c r="O90" s="182">
        <v>974</v>
      </c>
      <c r="P90" s="182">
        <v>2589</v>
      </c>
      <c r="Q90" s="182">
        <v>243</v>
      </c>
      <c r="R90" s="42"/>
    </row>
    <row r="91" spans="1:18" ht="13">
      <c r="A91">
        <f t="shared" si="1"/>
        <v>4</v>
      </c>
      <c r="B91" s="42" t="s">
        <v>392</v>
      </c>
      <c r="C91" s="42">
        <v>2013</v>
      </c>
      <c r="D91" s="182">
        <v>24737</v>
      </c>
      <c r="E91" s="182">
        <v>77699</v>
      </c>
      <c r="F91" s="182">
        <v>9495</v>
      </c>
      <c r="G91" s="182">
        <v>232</v>
      </c>
      <c r="H91" s="182">
        <v>15108</v>
      </c>
      <c r="I91" s="182">
        <v>91742</v>
      </c>
      <c r="J91" s="182">
        <v>536</v>
      </c>
      <c r="K91" s="182">
        <v>35</v>
      </c>
      <c r="L91" s="5"/>
      <c r="M91" s="182">
        <v>4793</v>
      </c>
      <c r="N91" s="182">
        <v>98163</v>
      </c>
      <c r="O91" s="182">
        <v>1664</v>
      </c>
      <c r="P91" s="182">
        <v>2544</v>
      </c>
      <c r="Q91" s="182">
        <v>257</v>
      </c>
      <c r="R91" s="42"/>
    </row>
    <row r="92" spans="1:18" ht="13">
      <c r="A92">
        <f t="shared" si="1"/>
        <v>4</v>
      </c>
      <c r="B92" s="42" t="s">
        <v>392</v>
      </c>
      <c r="C92" s="42">
        <v>2014</v>
      </c>
      <c r="D92" s="182">
        <v>30660</v>
      </c>
      <c r="E92" s="182">
        <v>85887</v>
      </c>
      <c r="F92" s="182">
        <v>8353</v>
      </c>
      <c r="G92" s="182">
        <v>225</v>
      </c>
      <c r="H92" s="182">
        <v>20341</v>
      </c>
      <c r="I92" s="182">
        <v>118390</v>
      </c>
      <c r="J92" s="182">
        <v>835</v>
      </c>
      <c r="K92" s="182">
        <v>46</v>
      </c>
      <c r="L92" s="5"/>
      <c r="M92" s="182">
        <v>3932</v>
      </c>
      <c r="N92" s="182">
        <v>130039</v>
      </c>
      <c r="O92" s="182">
        <v>2713</v>
      </c>
      <c r="P92" s="182">
        <v>2626</v>
      </c>
      <c r="Q92" s="182">
        <v>302</v>
      </c>
      <c r="R92" s="42"/>
    </row>
    <row r="93" spans="1:18" ht="13">
      <c r="A93">
        <f t="shared" si="1"/>
        <v>4</v>
      </c>
      <c r="B93" s="42" t="s">
        <v>392</v>
      </c>
      <c r="C93" s="42">
        <v>2015</v>
      </c>
      <c r="D93" s="182">
        <v>32387</v>
      </c>
      <c r="E93" s="182">
        <v>91955</v>
      </c>
      <c r="F93" s="182">
        <v>7495</v>
      </c>
      <c r="G93" s="182">
        <v>227</v>
      </c>
      <c r="H93" s="182">
        <v>23513</v>
      </c>
      <c r="I93" s="182">
        <v>129129</v>
      </c>
      <c r="J93" s="182">
        <v>1143</v>
      </c>
      <c r="K93" s="182">
        <v>27</v>
      </c>
      <c r="L93" s="5"/>
      <c r="M93" s="182">
        <v>2944</v>
      </c>
      <c r="N93" s="182">
        <v>143948</v>
      </c>
      <c r="O93" s="182">
        <v>3933</v>
      </c>
      <c r="P93" s="182">
        <v>2730</v>
      </c>
      <c r="Q93" s="182">
        <v>257</v>
      </c>
      <c r="R93" s="42"/>
    </row>
    <row r="94" spans="1:18" ht="13">
      <c r="A94">
        <f t="shared" si="1"/>
        <v>4</v>
      </c>
      <c r="B94" s="42" t="s">
        <v>392</v>
      </c>
      <c r="C94" s="42">
        <v>2016</v>
      </c>
      <c r="D94" s="182">
        <v>34370</v>
      </c>
      <c r="E94" s="182">
        <v>103281</v>
      </c>
      <c r="F94" s="182">
        <v>7298</v>
      </c>
      <c r="G94" s="182">
        <v>268</v>
      </c>
      <c r="H94" s="182">
        <v>23843</v>
      </c>
      <c r="I94" s="182">
        <v>136803</v>
      </c>
      <c r="J94" s="182">
        <v>1323</v>
      </c>
      <c r="K94" s="182">
        <v>27</v>
      </c>
      <c r="L94" s="5"/>
      <c r="M94" s="182">
        <v>3182</v>
      </c>
      <c r="N94" s="182">
        <v>151060</v>
      </c>
      <c r="O94" s="182">
        <v>4620</v>
      </c>
      <c r="P94" s="182">
        <v>2752</v>
      </c>
      <c r="Q94" s="182">
        <v>382</v>
      </c>
      <c r="R94" s="42"/>
    </row>
    <row r="95" spans="1:18" ht="13">
      <c r="A95">
        <f t="shared" si="1"/>
        <v>4</v>
      </c>
      <c r="B95" s="42" t="s">
        <v>392</v>
      </c>
      <c r="C95" s="42">
        <v>2017</v>
      </c>
      <c r="D95" s="182">
        <v>37059</v>
      </c>
      <c r="E95" s="182">
        <v>115056</v>
      </c>
      <c r="F95" s="182">
        <v>4847</v>
      </c>
      <c r="G95" s="182">
        <v>294</v>
      </c>
      <c r="H95" s="182">
        <v>26077</v>
      </c>
      <c r="I95" s="182">
        <v>152013</v>
      </c>
      <c r="J95" s="182">
        <v>1390</v>
      </c>
      <c r="K95" s="182">
        <v>37</v>
      </c>
      <c r="L95" s="5"/>
      <c r="M95" s="182">
        <v>4704</v>
      </c>
      <c r="N95" s="182">
        <v>166687</v>
      </c>
      <c r="O95" s="182">
        <v>5082</v>
      </c>
      <c r="P95" s="182">
        <v>2756</v>
      </c>
      <c r="Q95" s="182">
        <v>288</v>
      </c>
      <c r="R95" s="42"/>
    </row>
    <row r="96" spans="1:18" ht="13">
      <c r="A96">
        <f t="shared" si="1"/>
        <v>4</v>
      </c>
      <c r="B96" s="42" t="s">
        <v>392</v>
      </c>
      <c r="C96" s="42">
        <v>2018</v>
      </c>
      <c r="D96" s="182">
        <v>37928</v>
      </c>
      <c r="E96" s="182">
        <v>119093</v>
      </c>
      <c r="F96" s="182">
        <v>1189</v>
      </c>
      <c r="G96" s="182">
        <v>233</v>
      </c>
      <c r="H96" s="182">
        <v>22218</v>
      </c>
      <c r="I96" s="182">
        <v>137564</v>
      </c>
      <c r="J96" s="182">
        <v>901</v>
      </c>
      <c r="K96" s="182">
        <v>40</v>
      </c>
      <c r="L96" s="5"/>
      <c r="M96" s="182">
        <v>3466</v>
      </c>
      <c r="N96" s="182">
        <v>150208</v>
      </c>
      <c r="O96" s="182">
        <v>4109</v>
      </c>
      <c r="P96" s="182">
        <v>2700</v>
      </c>
      <c r="Q96" s="182">
        <v>240</v>
      </c>
      <c r="R96" s="42"/>
    </row>
    <row r="97" spans="1:18" ht="13">
      <c r="A97">
        <f t="shared" si="1"/>
        <v>4</v>
      </c>
      <c r="B97" s="42" t="s">
        <v>392</v>
      </c>
      <c r="C97" s="42">
        <v>2019</v>
      </c>
      <c r="D97" s="182">
        <v>37310</v>
      </c>
      <c r="E97" s="182">
        <v>113704</v>
      </c>
      <c r="F97" s="182">
        <v>416</v>
      </c>
      <c r="G97" s="182">
        <v>231</v>
      </c>
      <c r="H97" s="182">
        <v>19162</v>
      </c>
      <c r="I97" s="182">
        <v>132612</v>
      </c>
      <c r="J97" s="182">
        <v>702</v>
      </c>
      <c r="K97" s="182">
        <v>27</v>
      </c>
      <c r="L97" s="5"/>
      <c r="M97" s="182">
        <v>2832</v>
      </c>
      <c r="N97" s="182">
        <v>142875</v>
      </c>
      <c r="O97" s="182">
        <v>4207</v>
      </c>
      <c r="P97" s="182">
        <v>2325</v>
      </c>
      <c r="Q97" s="182">
        <v>264</v>
      </c>
      <c r="R97" s="42"/>
    </row>
    <row r="98" spans="1:18" ht="13">
      <c r="A98">
        <f t="shared" si="1"/>
        <v>4</v>
      </c>
      <c r="B98" s="42" t="s">
        <v>392</v>
      </c>
      <c r="C98" s="42">
        <v>2020</v>
      </c>
      <c r="D98" s="182">
        <v>29717</v>
      </c>
      <c r="E98" s="182">
        <v>87819</v>
      </c>
      <c r="F98" s="182">
        <v>445</v>
      </c>
      <c r="G98" s="182">
        <v>219</v>
      </c>
      <c r="H98" s="182">
        <v>17860</v>
      </c>
      <c r="I98" s="182">
        <v>104902</v>
      </c>
      <c r="J98" s="182">
        <v>619</v>
      </c>
      <c r="K98" s="182">
        <v>30</v>
      </c>
      <c r="L98" s="5"/>
      <c r="M98" s="182">
        <v>2104</v>
      </c>
      <c r="N98" s="182">
        <v>115072</v>
      </c>
      <c r="O98" s="182">
        <v>3855</v>
      </c>
      <c r="P98" s="182">
        <v>2136</v>
      </c>
      <c r="Q98" s="182">
        <v>245</v>
      </c>
      <c r="R98" s="42"/>
    </row>
    <row r="99" spans="1:18" ht="13">
      <c r="A99">
        <f t="shared" si="1"/>
        <v>4</v>
      </c>
      <c r="B99" s="42" t="s">
        <v>392</v>
      </c>
      <c r="C99" s="42">
        <v>2021</v>
      </c>
      <c r="D99" s="182">
        <v>32781</v>
      </c>
      <c r="E99" s="182">
        <v>129342</v>
      </c>
      <c r="F99" s="182">
        <v>410</v>
      </c>
      <c r="G99" s="182">
        <v>227</v>
      </c>
      <c r="H99" s="182">
        <v>23631</v>
      </c>
      <c r="I99" s="182">
        <v>105516</v>
      </c>
      <c r="J99" s="182">
        <v>453</v>
      </c>
      <c r="K99" s="182">
        <v>23</v>
      </c>
      <c r="L99" s="5"/>
      <c r="M99" s="182">
        <v>2765</v>
      </c>
      <c r="N99" s="182">
        <v>121622</v>
      </c>
      <c r="O99" s="182">
        <v>2955</v>
      </c>
      <c r="P99" s="182">
        <v>2094</v>
      </c>
      <c r="Q99" s="182">
        <v>187</v>
      </c>
      <c r="R99" s="42"/>
    </row>
    <row r="100" spans="1:18" ht="13">
      <c r="B100" s="42" t="s">
        <v>392</v>
      </c>
      <c r="C100" s="42">
        <v>2022</v>
      </c>
      <c r="D100" s="182">
        <v>28860</v>
      </c>
      <c r="E100" s="182">
        <v>132435</v>
      </c>
      <c r="F100" s="182">
        <v>424</v>
      </c>
      <c r="G100" s="182">
        <v>227</v>
      </c>
      <c r="H100" s="182">
        <v>19904</v>
      </c>
      <c r="I100" s="182">
        <v>99936</v>
      </c>
      <c r="J100" s="182">
        <v>365</v>
      </c>
      <c r="K100" s="182">
        <v>27</v>
      </c>
      <c r="L100" s="5"/>
      <c r="M100" s="182">
        <v>1872</v>
      </c>
      <c r="N100" s="182">
        <v>113340</v>
      </c>
      <c r="O100" s="182">
        <v>2486</v>
      </c>
      <c r="P100" s="182">
        <v>2370</v>
      </c>
      <c r="Q100" s="182">
        <v>164</v>
      </c>
      <c r="R100" s="42"/>
    </row>
    <row r="101" spans="1:18" ht="13">
      <c r="B101" s="42" t="s">
        <v>392</v>
      </c>
      <c r="C101" s="42">
        <v>2023</v>
      </c>
      <c r="D101" s="182">
        <v>29218</v>
      </c>
      <c r="E101" s="182">
        <v>115987</v>
      </c>
      <c r="F101" s="182">
        <v>393</v>
      </c>
      <c r="G101" s="182">
        <v>185</v>
      </c>
      <c r="H101" s="182">
        <v>12175</v>
      </c>
      <c r="I101" s="182">
        <v>111432</v>
      </c>
      <c r="J101" s="182">
        <v>216</v>
      </c>
      <c r="K101" s="182">
        <v>14</v>
      </c>
      <c r="L101" s="5"/>
      <c r="M101" s="182">
        <v>1013</v>
      </c>
      <c r="N101" s="182">
        <v>119329</v>
      </c>
      <c r="O101" s="182">
        <v>1351</v>
      </c>
      <c r="P101" s="182">
        <v>1994</v>
      </c>
      <c r="Q101" s="182">
        <v>151</v>
      </c>
      <c r="R101" s="42"/>
    </row>
    <row r="102" spans="1:18" ht="13">
      <c r="B102" s="42" t="s">
        <v>392</v>
      </c>
      <c r="C102" s="42">
        <v>2024</v>
      </c>
      <c r="D102" s="182">
        <v>23402</v>
      </c>
      <c r="E102" s="182">
        <v>101832</v>
      </c>
      <c r="F102" s="182">
        <v>381</v>
      </c>
      <c r="G102" s="182">
        <v>208</v>
      </c>
      <c r="H102" s="182">
        <v>11721</v>
      </c>
      <c r="I102" s="182">
        <v>94608</v>
      </c>
      <c r="J102" s="182">
        <v>185</v>
      </c>
      <c r="K102" s="182">
        <v>24</v>
      </c>
      <c r="L102" s="5"/>
      <c r="M102" s="182">
        <v>1093</v>
      </c>
      <c r="N102" s="182">
        <v>102156</v>
      </c>
      <c r="O102" s="182">
        <v>1305</v>
      </c>
      <c r="P102" s="182">
        <v>1800</v>
      </c>
      <c r="Q102" s="182">
        <v>184</v>
      </c>
      <c r="R102" s="42"/>
    </row>
    <row r="103" spans="1:18" ht="13">
      <c r="A103">
        <f>IF(B103=B99, A99, A99+1)</f>
        <v>5</v>
      </c>
      <c r="B103" s="42" t="s">
        <v>393</v>
      </c>
      <c r="C103" s="42">
        <v>2000</v>
      </c>
      <c r="D103" s="182">
        <v>1329</v>
      </c>
      <c r="E103" s="182">
        <v>2921</v>
      </c>
      <c r="F103" s="182">
        <v>7</v>
      </c>
      <c r="G103" s="182">
        <v>107</v>
      </c>
      <c r="H103" s="182">
        <v>518</v>
      </c>
      <c r="I103" s="182">
        <v>1419</v>
      </c>
      <c r="J103" s="182">
        <v>30</v>
      </c>
      <c r="K103" s="182">
        <v>390</v>
      </c>
      <c r="L103" s="5"/>
      <c r="M103" s="182">
        <v>336</v>
      </c>
      <c r="N103" s="182">
        <v>845</v>
      </c>
      <c r="O103" s="182">
        <v>100</v>
      </c>
      <c r="P103" s="182">
        <v>280</v>
      </c>
      <c r="Q103" s="182">
        <v>796</v>
      </c>
      <c r="R103" s="42"/>
    </row>
    <row r="104" spans="1:18" ht="13">
      <c r="A104">
        <f t="shared" si="1"/>
        <v>5</v>
      </c>
      <c r="B104" s="42" t="s">
        <v>393</v>
      </c>
      <c r="C104" s="42">
        <v>2001</v>
      </c>
      <c r="D104" s="182">
        <v>1502</v>
      </c>
      <c r="E104" s="182">
        <v>2810</v>
      </c>
      <c r="F104" s="182">
        <v>7</v>
      </c>
      <c r="G104" s="182">
        <v>99</v>
      </c>
      <c r="H104" s="182">
        <v>495</v>
      </c>
      <c r="I104" s="182">
        <v>1474</v>
      </c>
      <c r="J104" s="182">
        <v>18</v>
      </c>
      <c r="K104" s="182">
        <v>369</v>
      </c>
      <c r="L104" s="5"/>
      <c r="M104" s="182">
        <v>309</v>
      </c>
      <c r="N104" s="182">
        <v>909</v>
      </c>
      <c r="O104" s="182">
        <v>100</v>
      </c>
      <c r="P104" s="182">
        <v>294</v>
      </c>
      <c r="Q104" s="182">
        <v>744</v>
      </c>
      <c r="R104" s="42"/>
    </row>
    <row r="105" spans="1:18" ht="13">
      <c r="A105">
        <f t="shared" si="1"/>
        <v>5</v>
      </c>
      <c r="B105" s="42" t="s">
        <v>393</v>
      </c>
      <c r="C105" s="42">
        <v>2002</v>
      </c>
      <c r="D105" s="182">
        <v>1592</v>
      </c>
      <c r="E105" s="182">
        <v>2849</v>
      </c>
      <c r="F105" s="182">
        <v>6</v>
      </c>
      <c r="G105" s="182">
        <v>88</v>
      </c>
      <c r="H105" s="182">
        <v>607</v>
      </c>
      <c r="I105" s="182">
        <v>1709</v>
      </c>
      <c r="J105" s="182">
        <v>39</v>
      </c>
      <c r="K105" s="182">
        <v>314</v>
      </c>
      <c r="L105" s="5"/>
      <c r="M105" s="182">
        <v>428</v>
      </c>
      <c r="N105" s="182">
        <v>1194</v>
      </c>
      <c r="O105" s="182">
        <v>121</v>
      </c>
      <c r="P105" s="182">
        <v>276</v>
      </c>
      <c r="Q105" s="182">
        <v>650</v>
      </c>
      <c r="R105" s="42"/>
    </row>
    <row r="106" spans="1:18" ht="13">
      <c r="A106">
        <f t="shared" si="1"/>
        <v>5</v>
      </c>
      <c r="B106" s="42" t="s">
        <v>393</v>
      </c>
      <c r="C106" s="42">
        <v>2003</v>
      </c>
      <c r="D106" s="182">
        <v>1691</v>
      </c>
      <c r="E106" s="182">
        <v>3618</v>
      </c>
      <c r="F106" s="182">
        <v>2</v>
      </c>
      <c r="G106" s="182">
        <v>165</v>
      </c>
      <c r="H106" s="182">
        <v>669</v>
      </c>
      <c r="I106" s="182">
        <v>1993</v>
      </c>
      <c r="J106" s="182">
        <v>38</v>
      </c>
      <c r="K106" s="182">
        <v>274</v>
      </c>
      <c r="L106" s="5"/>
      <c r="M106" s="182">
        <v>437</v>
      </c>
      <c r="N106" s="182">
        <v>1467</v>
      </c>
      <c r="O106" s="182">
        <v>154</v>
      </c>
      <c r="P106" s="182">
        <v>280</v>
      </c>
      <c r="Q106" s="182">
        <v>636</v>
      </c>
      <c r="R106" s="42"/>
    </row>
    <row r="107" spans="1:18" ht="13">
      <c r="A107">
        <f t="shared" si="1"/>
        <v>5</v>
      </c>
      <c r="B107" s="42" t="s">
        <v>393</v>
      </c>
      <c r="C107" s="42">
        <v>2004</v>
      </c>
      <c r="D107" s="182">
        <v>1916</v>
      </c>
      <c r="E107" s="182">
        <v>5233</v>
      </c>
      <c r="F107" s="182">
        <v>4</v>
      </c>
      <c r="G107" s="182">
        <v>251</v>
      </c>
      <c r="H107" s="182">
        <v>895</v>
      </c>
      <c r="I107" s="182">
        <v>1937</v>
      </c>
      <c r="J107" s="182">
        <v>49</v>
      </c>
      <c r="K107" s="182">
        <v>217</v>
      </c>
      <c r="L107" s="5"/>
      <c r="M107" s="182">
        <v>552</v>
      </c>
      <c r="N107" s="182">
        <v>1525</v>
      </c>
      <c r="O107" s="182">
        <v>160</v>
      </c>
      <c r="P107" s="182">
        <v>306</v>
      </c>
      <c r="Q107" s="182">
        <v>555</v>
      </c>
      <c r="R107" s="42"/>
    </row>
    <row r="108" spans="1:18" ht="13">
      <c r="A108">
        <f t="shared" si="1"/>
        <v>5</v>
      </c>
      <c r="B108" s="42" t="s">
        <v>393</v>
      </c>
      <c r="C108" s="42">
        <v>2005</v>
      </c>
      <c r="D108" s="182">
        <v>2396</v>
      </c>
      <c r="E108" s="182">
        <v>7688</v>
      </c>
      <c r="F108" s="182">
        <v>31</v>
      </c>
      <c r="G108" s="182">
        <v>811</v>
      </c>
      <c r="H108" s="182">
        <v>1424</v>
      </c>
      <c r="I108" s="182">
        <v>1993</v>
      </c>
      <c r="J108" s="182">
        <v>83</v>
      </c>
      <c r="K108" s="182">
        <v>273</v>
      </c>
      <c r="L108" s="5"/>
      <c r="M108" s="182">
        <v>698</v>
      </c>
      <c r="N108" s="182">
        <v>1731</v>
      </c>
      <c r="O108" s="182">
        <v>237</v>
      </c>
      <c r="P108" s="182">
        <v>376</v>
      </c>
      <c r="Q108" s="182">
        <v>731</v>
      </c>
      <c r="R108" s="42"/>
    </row>
    <row r="109" spans="1:18" ht="13">
      <c r="A109">
        <f t="shared" si="1"/>
        <v>5</v>
      </c>
      <c r="B109" s="42" t="s">
        <v>393</v>
      </c>
      <c r="C109" s="42">
        <v>2006</v>
      </c>
      <c r="D109" s="182">
        <v>2754</v>
      </c>
      <c r="E109" s="182">
        <v>9379</v>
      </c>
      <c r="F109" s="182">
        <v>19</v>
      </c>
      <c r="G109" s="182">
        <v>668</v>
      </c>
      <c r="H109" s="182">
        <v>1710</v>
      </c>
      <c r="I109" s="182">
        <v>2354</v>
      </c>
      <c r="J109" s="182">
        <v>67</v>
      </c>
      <c r="K109" s="182">
        <v>287</v>
      </c>
      <c r="L109" s="5"/>
      <c r="M109" s="182">
        <v>839</v>
      </c>
      <c r="N109" s="182">
        <v>2143</v>
      </c>
      <c r="O109" s="182">
        <v>208</v>
      </c>
      <c r="P109" s="182">
        <v>388</v>
      </c>
      <c r="Q109" s="182">
        <v>840</v>
      </c>
      <c r="R109" s="42"/>
    </row>
    <row r="110" spans="1:18" ht="13">
      <c r="A110">
        <f t="shared" si="1"/>
        <v>5</v>
      </c>
      <c r="B110" s="42" t="s">
        <v>393</v>
      </c>
      <c r="C110" s="42">
        <v>2007</v>
      </c>
      <c r="D110" s="182">
        <v>3110</v>
      </c>
      <c r="E110" s="182">
        <v>10242</v>
      </c>
      <c r="F110" s="182">
        <v>9</v>
      </c>
      <c r="G110" s="182">
        <v>608</v>
      </c>
      <c r="H110" s="182">
        <v>1982</v>
      </c>
      <c r="I110" s="182">
        <v>2393</v>
      </c>
      <c r="J110" s="182">
        <v>85</v>
      </c>
      <c r="K110" s="182">
        <v>255</v>
      </c>
      <c r="L110" s="5"/>
      <c r="M110" s="182">
        <v>831</v>
      </c>
      <c r="N110" s="182">
        <v>2561</v>
      </c>
      <c r="O110" s="182">
        <v>196</v>
      </c>
      <c r="P110" s="182">
        <v>387</v>
      </c>
      <c r="Q110" s="182">
        <v>740</v>
      </c>
      <c r="R110" s="42"/>
    </row>
    <row r="111" spans="1:18" ht="13">
      <c r="A111">
        <f t="shared" si="1"/>
        <v>5</v>
      </c>
      <c r="B111" s="42" t="s">
        <v>393</v>
      </c>
      <c r="C111" s="42">
        <v>2008</v>
      </c>
      <c r="D111" s="182">
        <v>3358</v>
      </c>
      <c r="E111" s="182">
        <v>11982</v>
      </c>
      <c r="F111" s="182">
        <v>9</v>
      </c>
      <c r="G111" s="182">
        <v>635</v>
      </c>
      <c r="H111" s="182">
        <v>2234</v>
      </c>
      <c r="I111" s="182">
        <v>2592</v>
      </c>
      <c r="J111" s="182">
        <v>79</v>
      </c>
      <c r="K111" s="182">
        <v>347</v>
      </c>
      <c r="L111" s="5"/>
      <c r="M111" s="182">
        <v>1064</v>
      </c>
      <c r="N111" s="182">
        <v>2612</v>
      </c>
      <c r="O111" s="182">
        <v>214</v>
      </c>
      <c r="P111" s="182">
        <v>420</v>
      </c>
      <c r="Q111" s="182">
        <v>942</v>
      </c>
      <c r="R111" s="42"/>
    </row>
    <row r="112" spans="1:18" ht="13">
      <c r="A112">
        <f t="shared" si="1"/>
        <v>5</v>
      </c>
      <c r="B112" s="42" t="s">
        <v>393</v>
      </c>
      <c r="C112" s="42">
        <v>2009</v>
      </c>
      <c r="D112" s="182">
        <v>2628</v>
      </c>
      <c r="E112" s="182">
        <v>6386</v>
      </c>
      <c r="F112" s="182">
        <v>6</v>
      </c>
      <c r="G112" s="182">
        <v>359</v>
      </c>
      <c r="H112" s="182">
        <v>1284</v>
      </c>
      <c r="I112" s="182">
        <v>1797</v>
      </c>
      <c r="J112" s="182">
        <v>70</v>
      </c>
      <c r="K112" s="182">
        <v>302</v>
      </c>
      <c r="L112" s="5"/>
      <c r="M112" s="182">
        <v>819</v>
      </c>
      <c r="N112" s="182">
        <v>1288</v>
      </c>
      <c r="O112" s="182">
        <v>194</v>
      </c>
      <c r="P112" s="182">
        <v>351</v>
      </c>
      <c r="Q112" s="182">
        <v>801</v>
      </c>
      <c r="R112" s="42"/>
    </row>
    <row r="113" spans="1:18" ht="13">
      <c r="A113">
        <f t="shared" si="1"/>
        <v>5</v>
      </c>
      <c r="B113" s="42" t="s">
        <v>393</v>
      </c>
      <c r="C113" s="42">
        <v>2010</v>
      </c>
      <c r="D113" s="182">
        <v>2395</v>
      </c>
      <c r="E113" s="182">
        <v>4732</v>
      </c>
      <c r="F113" s="182">
        <v>4</v>
      </c>
      <c r="G113" s="182">
        <v>277</v>
      </c>
      <c r="H113" s="182">
        <v>1189</v>
      </c>
      <c r="I113" s="182">
        <v>1444</v>
      </c>
      <c r="J113" s="182">
        <v>79</v>
      </c>
      <c r="K113" s="182">
        <v>298</v>
      </c>
      <c r="L113" s="5"/>
      <c r="M113" s="182">
        <v>905</v>
      </c>
      <c r="N113" s="182">
        <v>833</v>
      </c>
      <c r="O113" s="182">
        <v>231</v>
      </c>
      <c r="P113" s="182">
        <v>324</v>
      </c>
      <c r="Q113" s="182">
        <v>717</v>
      </c>
      <c r="R113" s="42"/>
    </row>
    <row r="114" spans="1:18" ht="13">
      <c r="A114">
        <f t="shared" si="1"/>
        <v>5</v>
      </c>
      <c r="B114" s="42" t="s">
        <v>393</v>
      </c>
      <c r="C114" s="42">
        <v>2011</v>
      </c>
      <c r="D114" s="182">
        <v>2198</v>
      </c>
      <c r="E114" s="182">
        <v>5053</v>
      </c>
      <c r="F114" s="182">
        <v>9</v>
      </c>
      <c r="G114" s="182">
        <v>205</v>
      </c>
      <c r="H114" s="182">
        <v>1108</v>
      </c>
      <c r="I114" s="182">
        <v>1286</v>
      </c>
      <c r="J114" s="182">
        <v>31</v>
      </c>
      <c r="K114" s="182">
        <v>258</v>
      </c>
      <c r="L114" s="5"/>
      <c r="M114" s="182">
        <v>885</v>
      </c>
      <c r="N114" s="182">
        <v>620</v>
      </c>
      <c r="O114" s="182">
        <v>159</v>
      </c>
      <c r="P114" s="182">
        <v>347</v>
      </c>
      <c r="Q114" s="182">
        <v>672</v>
      </c>
      <c r="R114" s="42"/>
    </row>
    <row r="115" spans="1:18" ht="13">
      <c r="A115">
        <f t="shared" si="1"/>
        <v>5</v>
      </c>
      <c r="B115" s="42" t="s">
        <v>393</v>
      </c>
      <c r="C115" s="42">
        <v>2012</v>
      </c>
      <c r="D115" s="182">
        <v>2303</v>
      </c>
      <c r="E115" s="182">
        <v>4482</v>
      </c>
      <c r="F115" s="182">
        <v>5</v>
      </c>
      <c r="G115" s="182">
        <v>53</v>
      </c>
      <c r="H115" s="182">
        <v>1087</v>
      </c>
      <c r="I115" s="182">
        <v>926</v>
      </c>
      <c r="J115" s="182">
        <v>29</v>
      </c>
      <c r="K115" s="182">
        <v>157</v>
      </c>
      <c r="L115" s="5"/>
      <c r="M115" s="182">
        <v>901</v>
      </c>
      <c r="N115" s="182">
        <v>314</v>
      </c>
      <c r="O115" s="182">
        <v>190</v>
      </c>
      <c r="P115" s="182">
        <v>310</v>
      </c>
      <c r="Q115" s="182">
        <v>484</v>
      </c>
      <c r="R115" s="42"/>
    </row>
    <row r="116" spans="1:18" ht="13">
      <c r="A116">
        <f t="shared" si="1"/>
        <v>5</v>
      </c>
      <c r="B116" s="42" t="s">
        <v>393</v>
      </c>
      <c r="C116" s="42">
        <v>2013</v>
      </c>
      <c r="D116" s="182">
        <v>2588</v>
      </c>
      <c r="E116" s="182">
        <v>5466</v>
      </c>
      <c r="F116" s="182">
        <v>4</v>
      </c>
      <c r="G116" s="182">
        <v>38</v>
      </c>
      <c r="H116" s="182">
        <v>1298</v>
      </c>
      <c r="I116" s="182">
        <v>1077</v>
      </c>
      <c r="J116" s="182">
        <v>33</v>
      </c>
      <c r="K116" s="182">
        <v>216</v>
      </c>
      <c r="L116" s="5"/>
      <c r="M116" s="182">
        <v>975</v>
      </c>
      <c r="N116" s="182">
        <v>472</v>
      </c>
      <c r="O116" s="182">
        <v>214</v>
      </c>
      <c r="P116" s="182">
        <v>334</v>
      </c>
      <c r="Q116" s="182">
        <v>629</v>
      </c>
      <c r="R116" s="42"/>
    </row>
    <row r="117" spans="1:18" ht="13">
      <c r="A117">
        <f t="shared" si="1"/>
        <v>5</v>
      </c>
      <c r="B117" s="42" t="s">
        <v>393</v>
      </c>
      <c r="C117" s="42">
        <v>2014</v>
      </c>
      <c r="D117" s="182">
        <v>2678</v>
      </c>
      <c r="E117" s="182">
        <v>6028</v>
      </c>
      <c r="F117" s="182">
        <v>5</v>
      </c>
      <c r="G117" s="182">
        <v>51</v>
      </c>
      <c r="H117" s="182">
        <v>1518</v>
      </c>
      <c r="I117" s="182">
        <v>1309</v>
      </c>
      <c r="J117" s="182">
        <v>32</v>
      </c>
      <c r="K117" s="182">
        <v>208</v>
      </c>
      <c r="L117" s="5"/>
      <c r="M117" s="182">
        <v>1069</v>
      </c>
      <c r="N117" s="182">
        <v>727</v>
      </c>
      <c r="O117" s="182">
        <v>245</v>
      </c>
      <c r="P117" s="182">
        <v>403</v>
      </c>
      <c r="Q117" s="182">
        <v>623</v>
      </c>
      <c r="R117" s="42"/>
    </row>
    <row r="118" spans="1:18" ht="13">
      <c r="A118">
        <f t="shared" si="1"/>
        <v>5</v>
      </c>
      <c r="B118" s="42" t="s">
        <v>393</v>
      </c>
      <c r="C118" s="42">
        <v>2015</v>
      </c>
      <c r="D118" s="182">
        <v>3251</v>
      </c>
      <c r="E118" s="182">
        <v>6602</v>
      </c>
      <c r="F118" s="182">
        <v>5</v>
      </c>
      <c r="G118" s="182">
        <v>45</v>
      </c>
      <c r="H118" s="182">
        <v>1818</v>
      </c>
      <c r="I118" s="182">
        <v>1407</v>
      </c>
      <c r="J118" s="182">
        <v>20</v>
      </c>
      <c r="K118" s="182">
        <v>181</v>
      </c>
      <c r="L118" s="5"/>
      <c r="M118" s="182">
        <v>1186</v>
      </c>
      <c r="N118" s="182">
        <v>855</v>
      </c>
      <c r="O118" s="182">
        <v>338</v>
      </c>
      <c r="P118" s="182">
        <v>353</v>
      </c>
      <c r="Q118" s="182">
        <v>694</v>
      </c>
      <c r="R118" s="42"/>
    </row>
    <row r="119" spans="1:18" ht="13">
      <c r="A119">
        <f t="shared" si="1"/>
        <v>5</v>
      </c>
      <c r="B119" s="42" t="s">
        <v>393</v>
      </c>
      <c r="C119" s="42">
        <v>2016</v>
      </c>
      <c r="D119" s="182">
        <v>3457</v>
      </c>
      <c r="E119" s="182">
        <v>6153</v>
      </c>
      <c r="F119" s="182">
        <v>8</v>
      </c>
      <c r="G119" s="182">
        <v>38</v>
      </c>
      <c r="H119" s="182">
        <v>1738</v>
      </c>
      <c r="I119" s="182">
        <v>1397</v>
      </c>
      <c r="J119" s="182">
        <v>27</v>
      </c>
      <c r="K119" s="182">
        <v>193</v>
      </c>
      <c r="L119" s="5"/>
      <c r="M119" s="182">
        <v>1054</v>
      </c>
      <c r="N119" s="182">
        <v>945</v>
      </c>
      <c r="O119" s="182">
        <v>372</v>
      </c>
      <c r="P119" s="182">
        <v>379</v>
      </c>
      <c r="Q119" s="182">
        <v>605</v>
      </c>
      <c r="R119" s="42"/>
    </row>
    <row r="120" spans="1:18" ht="13">
      <c r="A120">
        <f t="shared" si="1"/>
        <v>5</v>
      </c>
      <c r="B120" s="42" t="s">
        <v>393</v>
      </c>
      <c r="C120" s="42">
        <v>2017</v>
      </c>
      <c r="D120" s="182">
        <v>3633</v>
      </c>
      <c r="E120" s="182">
        <v>6145</v>
      </c>
      <c r="F120" s="182">
        <v>9</v>
      </c>
      <c r="G120" s="182">
        <v>36</v>
      </c>
      <c r="H120" s="182">
        <v>2161</v>
      </c>
      <c r="I120" s="182">
        <v>1385</v>
      </c>
      <c r="J120" s="182">
        <v>54</v>
      </c>
      <c r="K120" s="182">
        <v>176</v>
      </c>
      <c r="L120" s="5"/>
      <c r="M120" s="182">
        <v>1289</v>
      </c>
      <c r="N120" s="182">
        <v>1167</v>
      </c>
      <c r="O120" s="182">
        <v>412</v>
      </c>
      <c r="P120" s="182">
        <v>310</v>
      </c>
      <c r="Q120" s="182">
        <v>598</v>
      </c>
      <c r="R120" s="42"/>
    </row>
    <row r="121" spans="1:18" ht="13">
      <c r="A121">
        <f t="shared" si="1"/>
        <v>5</v>
      </c>
      <c r="B121" s="42" t="s">
        <v>393</v>
      </c>
      <c r="C121" s="42">
        <v>2018</v>
      </c>
      <c r="D121" s="182">
        <v>3437</v>
      </c>
      <c r="E121" s="182">
        <v>6499</v>
      </c>
      <c r="F121" s="182">
        <v>14</v>
      </c>
      <c r="G121" s="182">
        <v>69</v>
      </c>
      <c r="H121" s="182">
        <v>2236</v>
      </c>
      <c r="I121" s="182">
        <v>1463</v>
      </c>
      <c r="J121" s="182">
        <v>24</v>
      </c>
      <c r="K121" s="182">
        <v>195</v>
      </c>
      <c r="L121" s="5"/>
      <c r="M121" s="182">
        <v>1227</v>
      </c>
      <c r="N121" s="182">
        <v>1325</v>
      </c>
      <c r="O121" s="182">
        <v>403</v>
      </c>
      <c r="P121" s="182">
        <v>337</v>
      </c>
      <c r="Q121" s="182">
        <v>626</v>
      </c>
      <c r="R121" s="42"/>
    </row>
    <row r="122" spans="1:18" ht="13">
      <c r="A122">
        <f t="shared" si="1"/>
        <v>5</v>
      </c>
      <c r="B122" s="42" t="s">
        <v>393</v>
      </c>
      <c r="C122" s="42">
        <v>2019</v>
      </c>
      <c r="D122" s="182">
        <v>3386</v>
      </c>
      <c r="E122" s="182">
        <v>6424</v>
      </c>
      <c r="F122" s="182">
        <v>16</v>
      </c>
      <c r="G122" s="182">
        <v>31</v>
      </c>
      <c r="H122" s="182">
        <v>2190</v>
      </c>
      <c r="I122" s="182">
        <v>1151</v>
      </c>
      <c r="J122" s="182">
        <v>37</v>
      </c>
      <c r="K122" s="182">
        <v>155</v>
      </c>
      <c r="L122" s="5"/>
      <c r="M122" s="182">
        <v>1235</v>
      </c>
      <c r="N122" s="182">
        <v>1061</v>
      </c>
      <c r="O122" s="182">
        <v>389</v>
      </c>
      <c r="P122" s="182">
        <v>284</v>
      </c>
      <c r="Q122" s="182">
        <v>565</v>
      </c>
      <c r="R122" s="42"/>
    </row>
    <row r="123" spans="1:18" ht="13">
      <c r="A123">
        <f t="shared" si="1"/>
        <v>5</v>
      </c>
      <c r="B123" s="42" t="s">
        <v>393</v>
      </c>
      <c r="C123" s="42">
        <v>2020</v>
      </c>
      <c r="D123" s="182">
        <v>3514</v>
      </c>
      <c r="E123" s="182">
        <v>6861</v>
      </c>
      <c r="F123" s="182">
        <v>17</v>
      </c>
      <c r="G123" s="182">
        <v>38</v>
      </c>
      <c r="H123" s="182">
        <v>2058</v>
      </c>
      <c r="I123" s="182">
        <v>1054</v>
      </c>
      <c r="J123" s="182">
        <v>34</v>
      </c>
      <c r="K123" s="182">
        <v>127</v>
      </c>
      <c r="L123" s="5"/>
      <c r="M123" s="182">
        <v>1200</v>
      </c>
      <c r="N123" s="182">
        <v>900</v>
      </c>
      <c r="O123" s="182">
        <v>322</v>
      </c>
      <c r="P123" s="182">
        <v>280</v>
      </c>
      <c r="Q123" s="182">
        <v>574</v>
      </c>
      <c r="R123" s="42"/>
    </row>
    <row r="124" spans="1:18" ht="13">
      <c r="A124">
        <f t="shared" si="1"/>
        <v>5</v>
      </c>
      <c r="B124" s="42" t="s">
        <v>393</v>
      </c>
      <c r="C124" s="42">
        <v>2021</v>
      </c>
      <c r="D124" s="182">
        <v>3926</v>
      </c>
      <c r="E124" s="182">
        <v>8171</v>
      </c>
      <c r="F124" s="182">
        <v>16</v>
      </c>
      <c r="G124" s="182">
        <v>30</v>
      </c>
      <c r="H124" s="182">
        <v>1786</v>
      </c>
      <c r="I124" s="182">
        <v>948</v>
      </c>
      <c r="J124" s="182">
        <v>14</v>
      </c>
      <c r="K124" s="182">
        <v>133</v>
      </c>
      <c r="L124" s="5"/>
      <c r="M124" s="182">
        <v>1044</v>
      </c>
      <c r="N124" s="182">
        <v>765</v>
      </c>
      <c r="O124" s="182">
        <v>226</v>
      </c>
      <c r="P124" s="182">
        <v>322</v>
      </c>
      <c r="Q124" s="182">
        <v>524</v>
      </c>
      <c r="R124" s="42"/>
    </row>
    <row r="125" spans="1:18" ht="13">
      <c r="B125" s="187" t="s">
        <v>393</v>
      </c>
      <c r="C125" s="187">
        <v>2022</v>
      </c>
      <c r="D125" s="200">
        <v>3564</v>
      </c>
      <c r="E125" s="200">
        <v>8407</v>
      </c>
      <c r="F125" s="200">
        <v>11</v>
      </c>
      <c r="G125" s="200">
        <v>39</v>
      </c>
      <c r="H125" s="200">
        <v>1390</v>
      </c>
      <c r="I125" s="200">
        <v>906</v>
      </c>
      <c r="J125" s="200">
        <v>12</v>
      </c>
      <c r="K125" s="200">
        <v>111</v>
      </c>
      <c r="L125" s="191"/>
      <c r="M125" s="200">
        <v>810</v>
      </c>
      <c r="N125" s="200">
        <v>624</v>
      </c>
      <c r="O125" s="200">
        <v>202</v>
      </c>
      <c r="P125" s="200">
        <v>311</v>
      </c>
      <c r="Q125" s="200">
        <v>476</v>
      </c>
      <c r="R125" s="42"/>
    </row>
    <row r="126" spans="1:18" ht="13">
      <c r="B126" s="187" t="s">
        <v>393</v>
      </c>
      <c r="C126" s="187">
        <v>2023</v>
      </c>
      <c r="D126" s="200">
        <v>3243</v>
      </c>
      <c r="E126" s="200">
        <v>7030</v>
      </c>
      <c r="F126" s="200">
        <v>24</v>
      </c>
      <c r="G126" s="200">
        <v>189</v>
      </c>
      <c r="H126" s="200">
        <v>1165</v>
      </c>
      <c r="I126" s="200">
        <v>820</v>
      </c>
      <c r="J126" s="200">
        <v>15</v>
      </c>
      <c r="K126" s="200">
        <v>133</v>
      </c>
      <c r="L126" s="191"/>
      <c r="M126" s="200">
        <v>672</v>
      </c>
      <c r="N126" s="200">
        <v>567</v>
      </c>
      <c r="O126" s="200">
        <v>185</v>
      </c>
      <c r="P126" s="200">
        <v>244</v>
      </c>
      <c r="Q126" s="200">
        <v>466</v>
      </c>
      <c r="R126" s="42"/>
    </row>
    <row r="127" spans="1:18" ht="13">
      <c r="B127" s="187" t="s">
        <v>393</v>
      </c>
      <c r="C127" s="187">
        <v>2024</v>
      </c>
      <c r="D127" s="200">
        <v>2533</v>
      </c>
      <c r="E127" s="200">
        <v>7202</v>
      </c>
      <c r="F127" s="200">
        <v>16</v>
      </c>
      <c r="G127" s="200">
        <v>43</v>
      </c>
      <c r="H127" s="200">
        <v>1127</v>
      </c>
      <c r="I127" s="200">
        <v>878</v>
      </c>
      <c r="J127" s="200">
        <v>9</v>
      </c>
      <c r="K127" s="200">
        <v>168</v>
      </c>
      <c r="L127" s="191"/>
      <c r="M127" s="200">
        <v>602</v>
      </c>
      <c r="N127" s="200">
        <v>610</v>
      </c>
      <c r="O127" s="200">
        <v>167</v>
      </c>
      <c r="P127" s="200">
        <v>239</v>
      </c>
      <c r="Q127" s="200">
        <v>565</v>
      </c>
      <c r="R127" s="42"/>
    </row>
    <row r="128" spans="1:18" ht="13">
      <c r="A128">
        <f>IF(B128=B124, A124, A124+1)</f>
        <v>6</v>
      </c>
      <c r="B128" s="42" t="s">
        <v>394</v>
      </c>
      <c r="C128" s="42">
        <v>2000</v>
      </c>
      <c r="D128" s="182">
        <v>1261</v>
      </c>
      <c r="E128" s="182">
        <v>337</v>
      </c>
      <c r="F128" s="182">
        <v>22</v>
      </c>
      <c r="G128" s="182">
        <v>351</v>
      </c>
      <c r="H128" s="182">
        <v>884</v>
      </c>
      <c r="I128" s="182">
        <v>475</v>
      </c>
      <c r="J128" s="182">
        <v>28</v>
      </c>
      <c r="K128" s="182">
        <v>847</v>
      </c>
      <c r="L128" s="5"/>
      <c r="M128" s="182">
        <v>131</v>
      </c>
      <c r="N128" s="182">
        <v>208</v>
      </c>
      <c r="O128" s="182">
        <v>26</v>
      </c>
      <c r="P128" s="182">
        <v>64</v>
      </c>
      <c r="Q128" s="182">
        <v>1805</v>
      </c>
      <c r="R128" s="42"/>
    </row>
    <row r="129" spans="1:18" ht="13">
      <c r="A129">
        <f t="shared" si="1"/>
        <v>6</v>
      </c>
      <c r="B129" s="42" t="s">
        <v>394</v>
      </c>
      <c r="C129" s="42">
        <v>2001</v>
      </c>
      <c r="D129" s="182">
        <v>1914</v>
      </c>
      <c r="E129" s="182">
        <v>351</v>
      </c>
      <c r="F129" s="182">
        <v>47</v>
      </c>
      <c r="G129" s="182">
        <v>453</v>
      </c>
      <c r="H129" s="182">
        <v>972</v>
      </c>
      <c r="I129" s="182">
        <v>453</v>
      </c>
      <c r="J129" s="182">
        <v>39</v>
      </c>
      <c r="K129" s="182">
        <v>852</v>
      </c>
      <c r="L129" s="5"/>
      <c r="M129" s="182">
        <v>122</v>
      </c>
      <c r="N129" s="182">
        <v>218</v>
      </c>
      <c r="O129" s="182">
        <v>28</v>
      </c>
      <c r="P129" s="182">
        <v>58</v>
      </c>
      <c r="Q129" s="182">
        <v>1890</v>
      </c>
      <c r="R129" s="42"/>
    </row>
    <row r="130" spans="1:18" ht="13">
      <c r="A130">
        <f t="shared" si="1"/>
        <v>6</v>
      </c>
      <c r="B130" s="42" t="s">
        <v>394</v>
      </c>
      <c r="C130" s="42">
        <v>2002</v>
      </c>
      <c r="D130" s="182">
        <v>2363</v>
      </c>
      <c r="E130" s="182">
        <v>398</v>
      </c>
      <c r="F130" s="182">
        <v>55</v>
      </c>
      <c r="G130" s="182">
        <v>516</v>
      </c>
      <c r="H130" s="182">
        <v>1044</v>
      </c>
      <c r="I130" s="182">
        <v>481</v>
      </c>
      <c r="J130" s="182">
        <v>32</v>
      </c>
      <c r="K130" s="182">
        <v>835</v>
      </c>
      <c r="L130" s="5"/>
      <c r="M130" s="182">
        <v>161</v>
      </c>
      <c r="N130" s="182">
        <v>247</v>
      </c>
      <c r="O130" s="182">
        <v>29</v>
      </c>
      <c r="P130" s="182">
        <v>68</v>
      </c>
      <c r="Q130" s="182">
        <v>1887</v>
      </c>
      <c r="R130" s="42"/>
    </row>
    <row r="131" spans="1:18" ht="13">
      <c r="A131">
        <f t="shared" si="1"/>
        <v>6</v>
      </c>
      <c r="B131" s="42" t="s">
        <v>394</v>
      </c>
      <c r="C131" s="42">
        <v>2003</v>
      </c>
      <c r="D131" s="182">
        <v>2197</v>
      </c>
      <c r="E131" s="182">
        <v>573</v>
      </c>
      <c r="F131" s="182">
        <v>37</v>
      </c>
      <c r="G131" s="182">
        <v>480</v>
      </c>
      <c r="H131" s="182">
        <v>1096</v>
      </c>
      <c r="I131" s="182">
        <v>656</v>
      </c>
      <c r="J131" s="182">
        <v>39</v>
      </c>
      <c r="K131" s="182">
        <v>830</v>
      </c>
      <c r="L131" s="5"/>
      <c r="M131" s="182">
        <v>184</v>
      </c>
      <c r="N131" s="182">
        <v>376</v>
      </c>
      <c r="O131" s="182">
        <v>32</v>
      </c>
      <c r="P131" s="182">
        <v>66</v>
      </c>
      <c r="Q131" s="182">
        <v>1963</v>
      </c>
      <c r="R131" s="42"/>
    </row>
    <row r="132" spans="1:18" ht="13">
      <c r="A132">
        <f t="shared" si="1"/>
        <v>6</v>
      </c>
      <c r="B132" s="42" t="s">
        <v>394</v>
      </c>
      <c r="C132" s="42">
        <v>2004</v>
      </c>
      <c r="D132" s="182">
        <v>2364</v>
      </c>
      <c r="E132" s="182">
        <v>602</v>
      </c>
      <c r="F132" s="182">
        <v>40</v>
      </c>
      <c r="G132" s="182">
        <v>451</v>
      </c>
      <c r="H132" s="182">
        <v>1076</v>
      </c>
      <c r="I132" s="182">
        <v>739</v>
      </c>
      <c r="J132" s="182">
        <v>29</v>
      </c>
      <c r="K132" s="182">
        <v>889</v>
      </c>
      <c r="L132" s="5"/>
      <c r="M132" s="182">
        <v>211</v>
      </c>
      <c r="N132" s="182">
        <v>457</v>
      </c>
      <c r="O132" s="182">
        <v>18</v>
      </c>
      <c r="P132" s="182">
        <v>96</v>
      </c>
      <c r="Q132" s="182">
        <v>1951</v>
      </c>
      <c r="R132" s="42"/>
    </row>
    <row r="133" spans="1:18" ht="13">
      <c r="A133">
        <f t="shared" si="1"/>
        <v>6</v>
      </c>
      <c r="B133" s="42" t="s">
        <v>394</v>
      </c>
      <c r="C133" s="42">
        <v>2005</v>
      </c>
      <c r="D133" s="182">
        <v>2597</v>
      </c>
      <c r="E133" s="182">
        <v>778</v>
      </c>
      <c r="F133" s="182">
        <v>52</v>
      </c>
      <c r="G133" s="182">
        <v>491</v>
      </c>
      <c r="H133" s="182">
        <v>1087</v>
      </c>
      <c r="I133" s="182">
        <v>837</v>
      </c>
      <c r="J133" s="182">
        <v>30</v>
      </c>
      <c r="K133" s="182">
        <v>730</v>
      </c>
      <c r="L133" s="5"/>
      <c r="M133" s="182">
        <v>220</v>
      </c>
      <c r="N133" s="182">
        <v>486</v>
      </c>
      <c r="O133" s="182">
        <v>26</v>
      </c>
      <c r="P133" s="182">
        <v>82</v>
      </c>
      <c r="Q133" s="182">
        <v>1870</v>
      </c>
      <c r="R133" s="42"/>
    </row>
    <row r="134" spans="1:18" ht="13">
      <c r="A134">
        <f t="shared" si="1"/>
        <v>6</v>
      </c>
      <c r="B134" s="42" t="s">
        <v>394</v>
      </c>
      <c r="C134" s="42">
        <v>2006</v>
      </c>
      <c r="D134" s="182">
        <v>2075</v>
      </c>
      <c r="E134" s="182">
        <v>883</v>
      </c>
      <c r="F134" s="182">
        <v>40</v>
      </c>
      <c r="G134" s="182">
        <v>488</v>
      </c>
      <c r="H134" s="182">
        <v>919</v>
      </c>
      <c r="I134" s="182">
        <v>791</v>
      </c>
      <c r="J134" s="182">
        <v>22</v>
      </c>
      <c r="K134" s="182">
        <v>660</v>
      </c>
      <c r="L134" s="5"/>
      <c r="M134" s="182">
        <v>178</v>
      </c>
      <c r="N134" s="182">
        <v>397</v>
      </c>
      <c r="O134" s="182">
        <v>17</v>
      </c>
      <c r="P134" s="182">
        <v>73</v>
      </c>
      <c r="Q134" s="182">
        <v>1727</v>
      </c>
      <c r="R134" s="42"/>
    </row>
    <row r="135" spans="1:18" ht="13">
      <c r="A135">
        <f t="shared" si="1"/>
        <v>6</v>
      </c>
      <c r="B135" s="42" t="s">
        <v>394</v>
      </c>
      <c r="C135" s="42">
        <v>2007</v>
      </c>
      <c r="D135" s="182">
        <v>2063</v>
      </c>
      <c r="E135" s="182">
        <v>988</v>
      </c>
      <c r="F135" s="182">
        <v>50</v>
      </c>
      <c r="G135" s="182">
        <v>600</v>
      </c>
      <c r="H135" s="182">
        <v>742</v>
      </c>
      <c r="I135" s="182">
        <v>520</v>
      </c>
      <c r="J135" s="182">
        <v>23</v>
      </c>
      <c r="K135" s="182">
        <v>438</v>
      </c>
      <c r="L135" s="5"/>
      <c r="M135" s="182">
        <v>203</v>
      </c>
      <c r="N135" s="182">
        <v>383</v>
      </c>
      <c r="O135" s="182">
        <v>21</v>
      </c>
      <c r="P135" s="182">
        <v>75</v>
      </c>
      <c r="Q135" s="182">
        <v>1041</v>
      </c>
      <c r="R135" s="42"/>
    </row>
    <row r="136" spans="1:18" ht="13">
      <c r="A136">
        <f t="shared" si="1"/>
        <v>6</v>
      </c>
      <c r="B136" s="42" t="s">
        <v>394</v>
      </c>
      <c r="C136" s="42">
        <v>2008</v>
      </c>
      <c r="D136" s="182">
        <v>2510</v>
      </c>
      <c r="E136" s="182">
        <v>1010</v>
      </c>
      <c r="F136" s="182">
        <v>60</v>
      </c>
      <c r="G136" s="182">
        <v>562</v>
      </c>
      <c r="H136" s="182">
        <v>766</v>
      </c>
      <c r="I136" s="182">
        <v>491</v>
      </c>
      <c r="J136" s="182">
        <v>25</v>
      </c>
      <c r="K136" s="182">
        <v>467</v>
      </c>
      <c r="L136" s="5"/>
      <c r="M136" s="182">
        <v>193</v>
      </c>
      <c r="N136" s="182">
        <v>331</v>
      </c>
      <c r="O136" s="182">
        <v>26</v>
      </c>
      <c r="P136" s="182">
        <v>106</v>
      </c>
      <c r="Q136" s="182">
        <v>1095</v>
      </c>
      <c r="R136" s="42"/>
    </row>
    <row r="137" spans="1:18" ht="13">
      <c r="A137">
        <f t="shared" si="1"/>
        <v>6</v>
      </c>
      <c r="B137" s="42" t="s">
        <v>394</v>
      </c>
      <c r="C137" s="42">
        <v>2009</v>
      </c>
      <c r="D137" s="182">
        <v>1862</v>
      </c>
      <c r="E137" s="182">
        <v>679</v>
      </c>
      <c r="F137" s="182">
        <v>59</v>
      </c>
      <c r="G137" s="182">
        <v>463</v>
      </c>
      <c r="H137" s="182">
        <v>898</v>
      </c>
      <c r="I137" s="182">
        <v>451</v>
      </c>
      <c r="J137" s="182">
        <v>23</v>
      </c>
      <c r="K137" s="182">
        <v>675</v>
      </c>
      <c r="L137" s="5"/>
      <c r="M137" s="182">
        <v>389</v>
      </c>
      <c r="N137" s="182">
        <v>313</v>
      </c>
      <c r="O137" s="182">
        <v>21</v>
      </c>
      <c r="P137" s="182">
        <v>324</v>
      </c>
      <c r="Q137" s="182">
        <v>1000</v>
      </c>
      <c r="R137" s="42"/>
    </row>
    <row r="138" spans="1:18" ht="13">
      <c r="A138">
        <f t="shared" si="1"/>
        <v>6</v>
      </c>
      <c r="B138" s="42" t="s">
        <v>394</v>
      </c>
      <c r="C138" s="42">
        <v>2010</v>
      </c>
      <c r="D138" s="182">
        <v>1508</v>
      </c>
      <c r="E138" s="182">
        <v>706</v>
      </c>
      <c r="F138" s="182">
        <v>44</v>
      </c>
      <c r="G138" s="182">
        <v>282</v>
      </c>
      <c r="H138" s="182">
        <v>1023</v>
      </c>
      <c r="I138" s="182">
        <v>548</v>
      </c>
      <c r="J138" s="182">
        <v>20</v>
      </c>
      <c r="K138" s="182">
        <v>640</v>
      </c>
      <c r="L138" s="5"/>
      <c r="M138" s="182">
        <v>589</v>
      </c>
      <c r="N138" s="182">
        <v>413</v>
      </c>
      <c r="O138" s="182">
        <v>24</v>
      </c>
      <c r="P138" s="182">
        <v>440</v>
      </c>
      <c r="Q138" s="182">
        <v>765</v>
      </c>
      <c r="R138" s="42"/>
    </row>
    <row r="139" spans="1:18" ht="13">
      <c r="A139">
        <f t="shared" si="1"/>
        <v>6</v>
      </c>
      <c r="B139" s="42" t="s">
        <v>394</v>
      </c>
      <c r="C139" s="42">
        <v>2011</v>
      </c>
      <c r="D139" s="182">
        <v>1733</v>
      </c>
      <c r="E139" s="182">
        <v>659</v>
      </c>
      <c r="F139" s="182">
        <v>31</v>
      </c>
      <c r="G139" s="182">
        <v>277</v>
      </c>
      <c r="H139" s="182">
        <v>1075</v>
      </c>
      <c r="I139" s="182">
        <v>778</v>
      </c>
      <c r="J139" s="182">
        <v>28</v>
      </c>
      <c r="K139" s="182">
        <v>663</v>
      </c>
      <c r="L139" s="5"/>
      <c r="M139" s="182">
        <v>672</v>
      </c>
      <c r="N139" s="182">
        <v>614</v>
      </c>
      <c r="O139" s="182">
        <v>32</v>
      </c>
      <c r="P139" s="182">
        <v>616</v>
      </c>
      <c r="Q139" s="182">
        <v>610</v>
      </c>
      <c r="R139" s="42"/>
    </row>
    <row r="140" spans="1:18" ht="13">
      <c r="A140">
        <f t="shared" si="1"/>
        <v>6</v>
      </c>
      <c r="B140" s="42" t="s">
        <v>394</v>
      </c>
      <c r="C140" s="42">
        <v>2012</v>
      </c>
      <c r="D140" s="182">
        <v>2126</v>
      </c>
      <c r="E140" s="182">
        <v>734</v>
      </c>
      <c r="F140" s="182">
        <v>29</v>
      </c>
      <c r="G140" s="182">
        <v>280</v>
      </c>
      <c r="H140" s="182">
        <v>1106</v>
      </c>
      <c r="I140" s="182">
        <v>591</v>
      </c>
      <c r="J140" s="182">
        <v>19</v>
      </c>
      <c r="K140" s="182">
        <v>610</v>
      </c>
      <c r="L140" s="5"/>
      <c r="M140" s="182">
        <v>678</v>
      </c>
      <c r="N140" s="182">
        <v>455</v>
      </c>
      <c r="O140" s="182">
        <v>13</v>
      </c>
      <c r="P140" s="182">
        <v>597</v>
      </c>
      <c r="Q140" s="182">
        <v>584</v>
      </c>
      <c r="R140" s="42"/>
    </row>
    <row r="141" spans="1:18" ht="13">
      <c r="A141">
        <f t="shared" si="1"/>
        <v>6</v>
      </c>
      <c r="B141" s="42" t="s">
        <v>394</v>
      </c>
      <c r="C141" s="42">
        <v>2013</v>
      </c>
      <c r="D141" s="182">
        <v>2241</v>
      </c>
      <c r="E141" s="182">
        <v>661</v>
      </c>
      <c r="F141" s="182">
        <v>29</v>
      </c>
      <c r="G141" s="182">
        <v>322</v>
      </c>
      <c r="H141" s="182">
        <v>1118</v>
      </c>
      <c r="I141" s="182">
        <v>603</v>
      </c>
      <c r="J141" s="182">
        <v>17</v>
      </c>
      <c r="K141" s="182">
        <v>582</v>
      </c>
      <c r="L141" s="5"/>
      <c r="M141" s="182">
        <v>677</v>
      </c>
      <c r="N141" s="182">
        <v>458</v>
      </c>
      <c r="O141" s="182">
        <v>17</v>
      </c>
      <c r="P141" s="182">
        <v>631</v>
      </c>
      <c r="Q141" s="182">
        <v>538</v>
      </c>
      <c r="R141" s="42"/>
    </row>
    <row r="142" spans="1:18" ht="13">
      <c r="A142">
        <f t="shared" si="1"/>
        <v>6</v>
      </c>
      <c r="B142" s="42" t="s">
        <v>394</v>
      </c>
      <c r="C142" s="42">
        <v>2014</v>
      </c>
      <c r="D142" s="182">
        <v>2592</v>
      </c>
      <c r="E142" s="182">
        <v>995</v>
      </c>
      <c r="F142" s="182">
        <v>26</v>
      </c>
      <c r="G142" s="182">
        <v>333</v>
      </c>
      <c r="H142" s="182">
        <v>1196</v>
      </c>
      <c r="I142" s="182">
        <v>694</v>
      </c>
      <c r="J142" s="182">
        <v>41</v>
      </c>
      <c r="K142" s="182">
        <v>632</v>
      </c>
      <c r="L142" s="5"/>
      <c r="M142" s="182">
        <v>741</v>
      </c>
      <c r="N142" s="182">
        <v>524</v>
      </c>
      <c r="O142" s="182">
        <v>53</v>
      </c>
      <c r="P142" s="182">
        <v>680</v>
      </c>
      <c r="Q142" s="182">
        <v>565</v>
      </c>
      <c r="R142" s="42"/>
    </row>
    <row r="143" spans="1:18" ht="13">
      <c r="A143">
        <f t="shared" si="1"/>
        <v>6</v>
      </c>
      <c r="B143" s="42" t="s">
        <v>394</v>
      </c>
      <c r="C143" s="42">
        <v>2015</v>
      </c>
      <c r="D143" s="182">
        <v>2373</v>
      </c>
      <c r="E143" s="182">
        <v>1013</v>
      </c>
      <c r="F143" s="182">
        <v>20</v>
      </c>
      <c r="G143" s="182">
        <v>339</v>
      </c>
      <c r="H143" s="182">
        <v>1222</v>
      </c>
      <c r="I143" s="182">
        <v>707</v>
      </c>
      <c r="J143" s="182">
        <v>57</v>
      </c>
      <c r="K143" s="182">
        <v>641</v>
      </c>
      <c r="L143" s="5"/>
      <c r="M143" s="182">
        <v>732</v>
      </c>
      <c r="N143" s="182">
        <v>532</v>
      </c>
      <c r="O143" s="182">
        <v>86</v>
      </c>
      <c r="P143" s="182">
        <v>718</v>
      </c>
      <c r="Q143" s="182">
        <v>559</v>
      </c>
      <c r="R143" s="42"/>
    </row>
    <row r="144" spans="1:18" ht="13">
      <c r="A144">
        <f t="shared" si="1"/>
        <v>6</v>
      </c>
      <c r="B144" s="42" t="s">
        <v>394</v>
      </c>
      <c r="C144" s="42">
        <v>2016</v>
      </c>
      <c r="D144" s="182">
        <v>2279</v>
      </c>
      <c r="E144" s="182">
        <v>1151</v>
      </c>
      <c r="F144" s="182">
        <v>30</v>
      </c>
      <c r="G144" s="182">
        <v>333</v>
      </c>
      <c r="H144" s="182">
        <v>1301</v>
      </c>
      <c r="I144" s="182">
        <v>915</v>
      </c>
      <c r="J144" s="182">
        <v>67</v>
      </c>
      <c r="K144" s="182">
        <v>736</v>
      </c>
      <c r="L144" s="5"/>
      <c r="M144" s="182">
        <v>825</v>
      </c>
      <c r="N144" s="182">
        <v>702</v>
      </c>
      <c r="O144" s="182">
        <v>86</v>
      </c>
      <c r="P144" s="182">
        <v>850</v>
      </c>
      <c r="Q144" s="182">
        <v>557</v>
      </c>
      <c r="R144" s="42"/>
    </row>
    <row r="145" spans="1:18" ht="13">
      <c r="A145">
        <f t="shared" si="1"/>
        <v>6</v>
      </c>
      <c r="B145" s="42" t="s">
        <v>394</v>
      </c>
      <c r="C145" s="42">
        <v>2017</v>
      </c>
      <c r="D145" s="182">
        <v>2611</v>
      </c>
      <c r="E145" s="182">
        <v>1233</v>
      </c>
      <c r="F145" s="182">
        <v>24</v>
      </c>
      <c r="G145" s="182">
        <v>416</v>
      </c>
      <c r="H145" s="182">
        <v>1242</v>
      </c>
      <c r="I145" s="182">
        <v>899</v>
      </c>
      <c r="J145" s="182">
        <v>75</v>
      </c>
      <c r="K145" s="182">
        <v>625</v>
      </c>
      <c r="L145" s="5"/>
      <c r="M145" s="182">
        <v>804</v>
      </c>
      <c r="N145" s="182">
        <v>703</v>
      </c>
      <c r="O145" s="182">
        <v>90</v>
      </c>
      <c r="P145" s="182">
        <v>723</v>
      </c>
      <c r="Q145" s="182">
        <v>523</v>
      </c>
      <c r="R145" s="42"/>
    </row>
    <row r="146" spans="1:18" ht="13">
      <c r="A146">
        <f t="shared" si="1"/>
        <v>6</v>
      </c>
      <c r="B146" s="42" t="s">
        <v>394</v>
      </c>
      <c r="C146" s="42">
        <v>2018</v>
      </c>
      <c r="D146" s="182">
        <v>2909</v>
      </c>
      <c r="E146" s="182">
        <v>1156</v>
      </c>
      <c r="F146" s="182">
        <v>23</v>
      </c>
      <c r="G146" s="182">
        <v>405</v>
      </c>
      <c r="H146" s="182">
        <v>1170</v>
      </c>
      <c r="I146" s="182">
        <v>755</v>
      </c>
      <c r="J146" s="182">
        <v>65</v>
      </c>
      <c r="K146" s="182">
        <v>557</v>
      </c>
      <c r="L146" s="5"/>
      <c r="M146" s="182">
        <v>726</v>
      </c>
      <c r="N146" s="182">
        <v>543</v>
      </c>
      <c r="O146" s="182">
        <v>79</v>
      </c>
      <c r="P146" s="182">
        <v>618</v>
      </c>
      <c r="Q146" s="182">
        <v>582</v>
      </c>
      <c r="R146" s="42"/>
    </row>
    <row r="147" spans="1:18" ht="13">
      <c r="A147">
        <f t="shared" ref="A147:A213" si="2">IF(B147=B146, A146, A146+1)</f>
        <v>6</v>
      </c>
      <c r="B147" s="42" t="s">
        <v>394</v>
      </c>
      <c r="C147" s="42">
        <v>2019</v>
      </c>
      <c r="D147" s="182">
        <v>2734</v>
      </c>
      <c r="E147" s="182">
        <v>1334</v>
      </c>
      <c r="F147" s="182">
        <v>17</v>
      </c>
      <c r="G147" s="182">
        <v>374</v>
      </c>
      <c r="H147" s="182">
        <v>1115</v>
      </c>
      <c r="I147" s="182">
        <v>894</v>
      </c>
      <c r="J147" s="182">
        <v>30</v>
      </c>
      <c r="K147" s="182">
        <v>537</v>
      </c>
      <c r="L147" s="5"/>
      <c r="M147" s="182">
        <v>691</v>
      </c>
      <c r="N147" s="182">
        <v>726</v>
      </c>
      <c r="O147" s="182">
        <v>30</v>
      </c>
      <c r="P147" s="182">
        <v>638</v>
      </c>
      <c r="Q147" s="182">
        <v>492</v>
      </c>
      <c r="R147" s="42"/>
    </row>
    <row r="148" spans="1:18" ht="13">
      <c r="A148">
        <f t="shared" si="2"/>
        <v>6</v>
      </c>
      <c r="B148" s="42" t="s">
        <v>394</v>
      </c>
      <c r="C148" s="42">
        <v>2020</v>
      </c>
      <c r="D148" s="182">
        <v>2224</v>
      </c>
      <c r="E148" s="182">
        <v>1007</v>
      </c>
      <c r="F148" s="182">
        <v>23</v>
      </c>
      <c r="G148" s="182">
        <v>343</v>
      </c>
      <c r="H148" s="182">
        <v>1032</v>
      </c>
      <c r="I148" s="182">
        <v>690</v>
      </c>
      <c r="J148" s="182">
        <v>20</v>
      </c>
      <c r="K148" s="182">
        <v>530</v>
      </c>
      <c r="L148" s="5"/>
      <c r="M148" s="182">
        <v>656</v>
      </c>
      <c r="N148" s="182">
        <v>560</v>
      </c>
      <c r="O148" s="182">
        <v>22</v>
      </c>
      <c r="P148" s="182">
        <v>595</v>
      </c>
      <c r="Q148" s="182">
        <v>439</v>
      </c>
      <c r="R148" s="42"/>
    </row>
    <row r="149" spans="1:18" ht="13">
      <c r="A149">
        <f t="shared" si="2"/>
        <v>6</v>
      </c>
      <c r="B149" s="42" t="s">
        <v>394</v>
      </c>
      <c r="C149" s="42">
        <v>2021</v>
      </c>
      <c r="D149" s="182">
        <v>2794</v>
      </c>
      <c r="E149" s="182">
        <v>1564</v>
      </c>
      <c r="F149" s="182">
        <v>19</v>
      </c>
      <c r="G149" s="182">
        <v>362</v>
      </c>
      <c r="H149" s="182">
        <v>1193</v>
      </c>
      <c r="I149" s="182">
        <v>747</v>
      </c>
      <c r="J149" s="182">
        <v>31</v>
      </c>
      <c r="K149" s="182">
        <v>587</v>
      </c>
      <c r="L149" s="5"/>
      <c r="M149" s="182">
        <v>705</v>
      </c>
      <c r="N149" s="182">
        <v>578</v>
      </c>
      <c r="O149" s="182">
        <v>34</v>
      </c>
      <c r="P149" s="182">
        <v>658</v>
      </c>
      <c r="Q149" s="182">
        <v>583</v>
      </c>
      <c r="R149" s="42"/>
    </row>
    <row r="150" spans="1:18" ht="13">
      <c r="B150" s="42" t="s">
        <v>394</v>
      </c>
      <c r="C150" s="42">
        <v>2022</v>
      </c>
      <c r="D150" s="182">
        <v>3023</v>
      </c>
      <c r="E150" s="182">
        <v>1681</v>
      </c>
      <c r="F150" s="182">
        <v>33</v>
      </c>
      <c r="G150" s="182">
        <v>316</v>
      </c>
      <c r="H150" s="182">
        <v>1016</v>
      </c>
      <c r="I150" s="182">
        <v>650</v>
      </c>
      <c r="J150" s="182">
        <v>24</v>
      </c>
      <c r="K150" s="182">
        <v>574</v>
      </c>
      <c r="L150" s="5"/>
      <c r="M150" s="182">
        <v>647</v>
      </c>
      <c r="N150" s="182">
        <v>504</v>
      </c>
      <c r="O150" s="182">
        <v>31</v>
      </c>
      <c r="P150" s="182">
        <v>641</v>
      </c>
      <c r="Q150" s="182">
        <v>441</v>
      </c>
      <c r="R150" s="42"/>
    </row>
    <row r="151" spans="1:18" ht="13">
      <c r="B151" s="42" t="s">
        <v>394</v>
      </c>
      <c r="C151" s="42">
        <v>2023</v>
      </c>
      <c r="D151" s="182">
        <v>2779</v>
      </c>
      <c r="E151" s="182">
        <v>1472</v>
      </c>
      <c r="F151" s="182">
        <v>46</v>
      </c>
      <c r="G151" s="182">
        <v>365</v>
      </c>
      <c r="H151" s="182">
        <v>1016</v>
      </c>
      <c r="I151" s="182">
        <v>676</v>
      </c>
      <c r="J151" s="182">
        <v>25</v>
      </c>
      <c r="K151" s="182">
        <v>433</v>
      </c>
      <c r="L151" s="5"/>
      <c r="M151" s="182">
        <v>637</v>
      </c>
      <c r="N151" s="182">
        <v>510</v>
      </c>
      <c r="O151" s="182">
        <v>30</v>
      </c>
      <c r="P151" s="182">
        <v>498</v>
      </c>
      <c r="Q151" s="182">
        <v>477</v>
      </c>
      <c r="R151" s="42"/>
    </row>
    <row r="152" spans="1:18" ht="13">
      <c r="B152" s="42" t="s">
        <v>394</v>
      </c>
      <c r="C152" s="42">
        <v>2024</v>
      </c>
      <c r="D152" s="182">
        <v>1976</v>
      </c>
      <c r="E152" s="182">
        <v>1112</v>
      </c>
      <c r="F152" s="182">
        <v>36</v>
      </c>
      <c r="G152" s="182">
        <v>282</v>
      </c>
      <c r="H152" s="182">
        <v>987</v>
      </c>
      <c r="I152" s="182">
        <v>623</v>
      </c>
      <c r="J152" s="182">
        <v>20</v>
      </c>
      <c r="K152" s="182">
        <v>534</v>
      </c>
      <c r="L152" s="5"/>
      <c r="M152" s="182">
        <v>596</v>
      </c>
      <c r="N152" s="182">
        <v>466</v>
      </c>
      <c r="O152" s="182">
        <v>22</v>
      </c>
      <c r="P152" s="182">
        <v>546</v>
      </c>
      <c r="Q152" s="182">
        <v>536</v>
      </c>
      <c r="R152" s="42"/>
    </row>
    <row r="153" spans="1:18" ht="13">
      <c r="A153">
        <f>IF(B153=B149, A149, A149+1)</f>
        <v>7</v>
      </c>
      <c r="B153" s="42" t="s">
        <v>395</v>
      </c>
      <c r="C153" s="42">
        <v>2000</v>
      </c>
      <c r="D153" s="182">
        <v>969</v>
      </c>
      <c r="E153" s="182">
        <v>1759</v>
      </c>
      <c r="F153" s="182">
        <v>174</v>
      </c>
      <c r="G153" s="182">
        <v>97</v>
      </c>
      <c r="H153" s="182">
        <v>126</v>
      </c>
      <c r="I153" s="182">
        <v>2677</v>
      </c>
      <c r="J153" s="182">
        <v>13</v>
      </c>
      <c r="K153" s="182">
        <v>6</v>
      </c>
      <c r="L153" s="5"/>
      <c r="M153" s="182">
        <v>67</v>
      </c>
      <c r="N153" s="182">
        <v>2631</v>
      </c>
      <c r="O153" s="182">
        <v>52</v>
      </c>
      <c r="P153" s="182">
        <v>37</v>
      </c>
      <c r="Q153" s="182">
        <v>35</v>
      </c>
      <c r="R153" s="42"/>
    </row>
    <row r="154" spans="1:18" ht="13">
      <c r="A154">
        <f t="shared" si="2"/>
        <v>7</v>
      </c>
      <c r="B154" s="42" t="s">
        <v>395</v>
      </c>
      <c r="C154" s="42">
        <v>2001</v>
      </c>
      <c r="D154" s="182">
        <v>904</v>
      </c>
      <c r="E154" s="182">
        <v>1676</v>
      </c>
      <c r="F154" s="182">
        <v>179</v>
      </c>
      <c r="G154" s="182">
        <v>83</v>
      </c>
      <c r="H154" s="182">
        <v>120</v>
      </c>
      <c r="I154" s="182">
        <v>2814</v>
      </c>
      <c r="J154" s="182">
        <v>17</v>
      </c>
      <c r="K154" s="182">
        <v>6</v>
      </c>
      <c r="L154" s="5"/>
      <c r="M154" s="182">
        <v>83</v>
      </c>
      <c r="N154" s="182">
        <v>2777</v>
      </c>
      <c r="O154" s="182">
        <v>31</v>
      </c>
      <c r="P154" s="182">
        <v>23</v>
      </c>
      <c r="Q154" s="182">
        <v>43</v>
      </c>
      <c r="R154" s="42"/>
    </row>
    <row r="155" spans="1:18" ht="13">
      <c r="A155">
        <f t="shared" si="2"/>
        <v>7</v>
      </c>
      <c r="B155" s="42" t="s">
        <v>395</v>
      </c>
      <c r="C155" s="42">
        <v>2002</v>
      </c>
      <c r="D155" s="182">
        <v>965</v>
      </c>
      <c r="E155" s="182">
        <v>2098</v>
      </c>
      <c r="F155" s="182">
        <v>300</v>
      </c>
      <c r="G155" s="182">
        <v>55</v>
      </c>
      <c r="H155" s="182">
        <v>148</v>
      </c>
      <c r="I155" s="182">
        <v>3896</v>
      </c>
      <c r="J155" s="182">
        <v>21</v>
      </c>
      <c r="K155" s="182">
        <v>5</v>
      </c>
      <c r="L155" s="5"/>
      <c r="M155" s="182">
        <v>87</v>
      </c>
      <c r="N155" s="182">
        <v>3844</v>
      </c>
      <c r="O155" s="182">
        <v>45</v>
      </c>
      <c r="P155" s="182">
        <v>48</v>
      </c>
      <c r="Q155" s="182">
        <v>46</v>
      </c>
      <c r="R155" s="42"/>
    </row>
    <row r="156" spans="1:18" ht="13">
      <c r="A156">
        <f t="shared" si="2"/>
        <v>7</v>
      </c>
      <c r="B156" s="42" t="s">
        <v>395</v>
      </c>
      <c r="C156" s="42">
        <v>2003</v>
      </c>
      <c r="D156" s="182">
        <v>799</v>
      </c>
      <c r="E156" s="182">
        <v>2519</v>
      </c>
      <c r="F156" s="182">
        <v>570</v>
      </c>
      <c r="G156" s="182">
        <v>43</v>
      </c>
      <c r="H156" s="182">
        <v>153</v>
      </c>
      <c r="I156" s="182">
        <v>4895</v>
      </c>
      <c r="J156" s="182">
        <v>11</v>
      </c>
      <c r="K156" s="182">
        <v>6</v>
      </c>
      <c r="L156" s="5"/>
      <c r="M156" s="182">
        <v>97</v>
      </c>
      <c r="N156" s="182">
        <v>4844</v>
      </c>
      <c r="O156" s="182">
        <v>28</v>
      </c>
      <c r="P156" s="182">
        <v>52</v>
      </c>
      <c r="Q156" s="182">
        <v>44</v>
      </c>
      <c r="R156" s="42"/>
    </row>
    <row r="157" spans="1:18" ht="13">
      <c r="A157">
        <f t="shared" si="2"/>
        <v>7</v>
      </c>
      <c r="B157" s="42" t="s">
        <v>395</v>
      </c>
      <c r="C157" s="42">
        <v>2004</v>
      </c>
      <c r="D157" s="182">
        <v>1007</v>
      </c>
      <c r="E157" s="182">
        <v>2981</v>
      </c>
      <c r="F157" s="182">
        <v>471</v>
      </c>
      <c r="G157" s="182">
        <v>43</v>
      </c>
      <c r="H157" s="182">
        <v>200</v>
      </c>
      <c r="I157" s="182">
        <v>6073</v>
      </c>
      <c r="J157" s="182">
        <v>15</v>
      </c>
      <c r="K157" s="182">
        <v>7</v>
      </c>
      <c r="L157" s="5"/>
      <c r="M157" s="182">
        <v>142</v>
      </c>
      <c r="N157" s="182">
        <v>6005</v>
      </c>
      <c r="O157" s="182">
        <v>40</v>
      </c>
      <c r="P157" s="182">
        <v>56</v>
      </c>
      <c r="Q157" s="182">
        <v>52</v>
      </c>
      <c r="R157" s="42"/>
    </row>
    <row r="158" spans="1:18" ht="13">
      <c r="A158">
        <f t="shared" si="2"/>
        <v>7</v>
      </c>
      <c r="B158" s="42" t="s">
        <v>395</v>
      </c>
      <c r="C158" s="42">
        <v>2005</v>
      </c>
      <c r="D158" s="182">
        <v>1147</v>
      </c>
      <c r="E158" s="182">
        <v>2954</v>
      </c>
      <c r="F158" s="182">
        <v>620</v>
      </c>
      <c r="G158" s="182">
        <v>34</v>
      </c>
      <c r="H158" s="182">
        <v>195</v>
      </c>
      <c r="I158" s="182">
        <v>5275</v>
      </c>
      <c r="J158" s="182">
        <v>18</v>
      </c>
      <c r="K158" s="182">
        <v>5</v>
      </c>
      <c r="L158" s="5"/>
      <c r="M158" s="182">
        <v>136</v>
      </c>
      <c r="N158" s="182">
        <v>5223</v>
      </c>
      <c r="O158" s="182">
        <v>35</v>
      </c>
      <c r="P158" s="182">
        <v>61</v>
      </c>
      <c r="Q158" s="182">
        <v>38</v>
      </c>
      <c r="R158" s="42"/>
    </row>
    <row r="159" spans="1:18" ht="13">
      <c r="A159">
        <f t="shared" si="2"/>
        <v>7</v>
      </c>
      <c r="B159" s="42" t="s">
        <v>395</v>
      </c>
      <c r="C159" s="42">
        <v>2006</v>
      </c>
      <c r="D159" s="182">
        <v>971</v>
      </c>
      <c r="E159" s="182">
        <v>2442</v>
      </c>
      <c r="F159" s="182">
        <v>468</v>
      </c>
      <c r="G159" s="182">
        <v>28</v>
      </c>
      <c r="H159" s="182">
        <v>198</v>
      </c>
      <c r="I159" s="182">
        <v>4738</v>
      </c>
      <c r="J159" s="182">
        <v>17</v>
      </c>
      <c r="K159" s="182">
        <v>8</v>
      </c>
      <c r="L159" s="5"/>
      <c r="M159" s="182">
        <v>145</v>
      </c>
      <c r="N159" s="182">
        <v>4676</v>
      </c>
      <c r="O159" s="182">
        <v>36</v>
      </c>
      <c r="P159" s="182">
        <v>41</v>
      </c>
      <c r="Q159" s="182">
        <v>63</v>
      </c>
      <c r="R159" s="42"/>
    </row>
    <row r="160" spans="1:18" ht="13">
      <c r="A160">
        <f t="shared" si="2"/>
        <v>7</v>
      </c>
      <c r="B160" s="42" t="s">
        <v>395</v>
      </c>
      <c r="C160" s="42">
        <v>2007</v>
      </c>
      <c r="D160" s="182">
        <v>851</v>
      </c>
      <c r="E160" s="182">
        <v>2791</v>
      </c>
      <c r="F160" s="182">
        <v>456</v>
      </c>
      <c r="G160" s="182">
        <v>36</v>
      </c>
      <c r="H160" s="182">
        <v>187</v>
      </c>
      <c r="I160" s="182">
        <v>4583</v>
      </c>
      <c r="J160" s="182">
        <v>48</v>
      </c>
      <c r="K160" s="182">
        <v>5</v>
      </c>
      <c r="L160" s="5"/>
      <c r="M160" s="182">
        <v>136</v>
      </c>
      <c r="N160" s="182">
        <v>4548</v>
      </c>
      <c r="O160" s="182">
        <v>64</v>
      </c>
      <c r="P160" s="182">
        <v>40</v>
      </c>
      <c r="Q160" s="182">
        <v>35</v>
      </c>
      <c r="R160" s="42"/>
    </row>
    <row r="161" spans="1:18" ht="13">
      <c r="A161">
        <f t="shared" si="2"/>
        <v>7</v>
      </c>
      <c r="B161" s="42" t="s">
        <v>395</v>
      </c>
      <c r="C161" s="42">
        <v>2008</v>
      </c>
      <c r="D161" s="182">
        <v>1203</v>
      </c>
      <c r="E161" s="182">
        <v>2587</v>
      </c>
      <c r="F161" s="182">
        <v>496</v>
      </c>
      <c r="G161" s="182">
        <v>37</v>
      </c>
      <c r="H161" s="182">
        <v>278</v>
      </c>
      <c r="I161" s="182">
        <v>3352</v>
      </c>
      <c r="J161" s="182">
        <v>12</v>
      </c>
      <c r="K161" s="182">
        <v>7</v>
      </c>
      <c r="L161" s="5"/>
      <c r="M161" s="182">
        <v>162</v>
      </c>
      <c r="N161" s="182">
        <v>3349</v>
      </c>
      <c r="O161" s="182">
        <v>70</v>
      </c>
      <c r="P161" s="182">
        <v>29</v>
      </c>
      <c r="Q161" s="182">
        <v>39</v>
      </c>
      <c r="R161" s="42"/>
    </row>
    <row r="162" spans="1:18" ht="13">
      <c r="A162">
        <f t="shared" si="2"/>
        <v>7</v>
      </c>
      <c r="B162" s="42" t="s">
        <v>395</v>
      </c>
      <c r="C162" s="42">
        <v>2009</v>
      </c>
      <c r="D162" s="182">
        <v>950</v>
      </c>
      <c r="E162" s="182">
        <v>1183</v>
      </c>
      <c r="F162" s="182">
        <v>251</v>
      </c>
      <c r="G162" s="182">
        <v>34</v>
      </c>
      <c r="H162" s="182">
        <v>150</v>
      </c>
      <c r="I162" s="182">
        <v>725</v>
      </c>
      <c r="J162" s="182">
        <v>10</v>
      </c>
      <c r="K162" s="182">
        <v>1</v>
      </c>
      <c r="L162" s="5"/>
      <c r="M162" s="182">
        <v>58</v>
      </c>
      <c r="N162" s="182">
        <v>680</v>
      </c>
      <c r="O162" s="182">
        <v>100</v>
      </c>
      <c r="P162" s="182">
        <v>24</v>
      </c>
      <c r="Q162" s="182">
        <v>24</v>
      </c>
      <c r="R162" s="42"/>
    </row>
    <row r="163" spans="1:18" ht="13">
      <c r="A163">
        <f t="shared" si="2"/>
        <v>7</v>
      </c>
      <c r="B163" s="42" t="s">
        <v>395</v>
      </c>
      <c r="C163" s="42">
        <v>2010</v>
      </c>
      <c r="D163" s="182">
        <v>1073</v>
      </c>
      <c r="E163" s="182">
        <v>1152</v>
      </c>
      <c r="F163" s="182">
        <v>172</v>
      </c>
      <c r="G163" s="182">
        <v>27</v>
      </c>
      <c r="H163" s="182">
        <v>83</v>
      </c>
      <c r="I163" s="182">
        <v>612</v>
      </c>
      <c r="J163" s="182">
        <v>13</v>
      </c>
      <c r="K163" s="182">
        <v>3</v>
      </c>
      <c r="L163" s="5"/>
      <c r="M163" s="182">
        <v>54</v>
      </c>
      <c r="N163" s="182">
        <v>586</v>
      </c>
      <c r="O163" s="182">
        <v>18</v>
      </c>
      <c r="P163" s="182">
        <v>28</v>
      </c>
      <c r="Q163" s="182">
        <v>25</v>
      </c>
      <c r="R163" s="42"/>
    </row>
    <row r="164" spans="1:18" ht="13">
      <c r="A164">
        <f t="shared" si="2"/>
        <v>7</v>
      </c>
      <c r="B164" s="42" t="s">
        <v>395</v>
      </c>
      <c r="C164" s="42">
        <v>2011</v>
      </c>
      <c r="D164" s="182">
        <v>1448</v>
      </c>
      <c r="E164" s="182">
        <v>1212</v>
      </c>
      <c r="F164" s="182">
        <v>189</v>
      </c>
      <c r="G164" s="182">
        <v>18</v>
      </c>
      <c r="H164" s="182">
        <v>173</v>
      </c>
      <c r="I164" s="182">
        <v>499</v>
      </c>
      <c r="J164" s="182">
        <v>37</v>
      </c>
      <c r="K164" s="182">
        <v>1</v>
      </c>
      <c r="L164" s="5"/>
      <c r="M164" s="182">
        <v>95</v>
      </c>
      <c r="N164" s="182">
        <v>531</v>
      </c>
      <c r="O164" s="182">
        <v>44</v>
      </c>
      <c r="P164" s="182">
        <v>15</v>
      </c>
      <c r="Q164" s="182">
        <v>25</v>
      </c>
      <c r="R164" s="42"/>
    </row>
    <row r="165" spans="1:18" ht="13">
      <c r="A165">
        <f t="shared" si="2"/>
        <v>7</v>
      </c>
      <c r="B165" s="42" t="s">
        <v>395</v>
      </c>
      <c r="C165" s="42">
        <v>2012</v>
      </c>
      <c r="D165" s="182">
        <v>1273</v>
      </c>
      <c r="E165" s="182">
        <v>1691</v>
      </c>
      <c r="F165" s="182">
        <v>166</v>
      </c>
      <c r="G165" s="182">
        <v>24</v>
      </c>
      <c r="H165" s="182">
        <v>166</v>
      </c>
      <c r="I165" s="182">
        <v>553</v>
      </c>
      <c r="J165" s="182">
        <v>21</v>
      </c>
      <c r="K165" s="182">
        <v>2</v>
      </c>
      <c r="L165" s="5"/>
      <c r="M165" s="182">
        <v>172</v>
      </c>
      <c r="N165" s="182">
        <v>484</v>
      </c>
      <c r="O165" s="182">
        <v>41</v>
      </c>
      <c r="P165" s="182">
        <v>27</v>
      </c>
      <c r="Q165" s="182">
        <v>18</v>
      </c>
      <c r="R165" s="42"/>
    </row>
    <row r="166" spans="1:18" ht="13">
      <c r="A166">
        <f t="shared" si="2"/>
        <v>7</v>
      </c>
      <c r="B166" s="42" t="s">
        <v>395</v>
      </c>
      <c r="C166" s="42">
        <v>2013</v>
      </c>
      <c r="D166" s="182">
        <v>1791</v>
      </c>
      <c r="E166" s="182">
        <v>1990</v>
      </c>
      <c r="F166" s="182">
        <v>216</v>
      </c>
      <c r="G166" s="182">
        <v>33</v>
      </c>
      <c r="H166" s="182">
        <v>234</v>
      </c>
      <c r="I166" s="182">
        <v>961</v>
      </c>
      <c r="J166" s="182">
        <v>16</v>
      </c>
      <c r="K166" s="182">
        <v>2</v>
      </c>
      <c r="L166" s="5"/>
      <c r="M166" s="182">
        <v>212</v>
      </c>
      <c r="N166" s="182">
        <v>923</v>
      </c>
      <c r="O166" s="182">
        <v>35</v>
      </c>
      <c r="P166" s="182">
        <v>21</v>
      </c>
      <c r="Q166" s="182">
        <v>22</v>
      </c>
      <c r="R166" s="42"/>
    </row>
    <row r="167" spans="1:18" ht="13">
      <c r="A167">
        <f t="shared" si="2"/>
        <v>7</v>
      </c>
      <c r="B167" s="42" t="s">
        <v>395</v>
      </c>
      <c r="C167" s="42">
        <v>2014</v>
      </c>
      <c r="D167" s="182">
        <v>1953</v>
      </c>
      <c r="E167" s="182">
        <v>2681</v>
      </c>
      <c r="F167" s="182">
        <v>277</v>
      </c>
      <c r="G167" s="182">
        <v>32</v>
      </c>
      <c r="H167" s="182">
        <v>239</v>
      </c>
      <c r="I167" s="182">
        <v>1157</v>
      </c>
      <c r="J167" s="182">
        <v>30</v>
      </c>
      <c r="K167" s="182">
        <v>2</v>
      </c>
      <c r="L167" s="5"/>
      <c r="M167" s="182">
        <v>213</v>
      </c>
      <c r="N167" s="182">
        <v>1123</v>
      </c>
      <c r="O167" s="182">
        <v>51</v>
      </c>
      <c r="P167" s="182">
        <v>22</v>
      </c>
      <c r="Q167" s="182">
        <v>19</v>
      </c>
      <c r="R167" s="42"/>
    </row>
    <row r="168" spans="1:18" ht="13">
      <c r="A168">
        <f t="shared" si="2"/>
        <v>7</v>
      </c>
      <c r="B168" s="171" t="s">
        <v>395</v>
      </c>
      <c r="C168" s="171">
        <v>2015</v>
      </c>
      <c r="D168" s="202">
        <v>1788</v>
      </c>
      <c r="E168" s="202">
        <v>2776</v>
      </c>
      <c r="F168" s="202">
        <v>280</v>
      </c>
      <c r="G168" s="202">
        <v>38</v>
      </c>
      <c r="H168" s="202">
        <v>185</v>
      </c>
      <c r="I168" s="202">
        <v>1511</v>
      </c>
      <c r="J168" s="202">
        <v>81</v>
      </c>
      <c r="K168" s="202">
        <v>4</v>
      </c>
      <c r="M168" s="203">
        <v>158</v>
      </c>
      <c r="N168" s="203">
        <v>1450</v>
      </c>
      <c r="O168" s="203">
        <v>128</v>
      </c>
      <c r="P168" s="203">
        <v>30</v>
      </c>
      <c r="Q168" s="203">
        <v>15</v>
      </c>
    </row>
    <row r="169" spans="1:18" ht="13">
      <c r="A169">
        <f t="shared" si="2"/>
        <v>7</v>
      </c>
      <c r="B169" s="171" t="s">
        <v>395</v>
      </c>
      <c r="C169" s="171">
        <v>2016</v>
      </c>
      <c r="D169" s="202">
        <v>1621</v>
      </c>
      <c r="E169" s="202">
        <v>2670</v>
      </c>
      <c r="F169" s="202">
        <v>240</v>
      </c>
      <c r="G169" s="202">
        <v>33</v>
      </c>
      <c r="H169" s="202">
        <v>180</v>
      </c>
      <c r="I169" s="202">
        <v>1567</v>
      </c>
      <c r="J169" s="202">
        <v>74</v>
      </c>
      <c r="K169" s="202">
        <v>2</v>
      </c>
      <c r="M169" s="203">
        <v>131</v>
      </c>
      <c r="N169" s="203">
        <v>1496</v>
      </c>
      <c r="O169" s="203">
        <v>145</v>
      </c>
      <c r="P169" s="203">
        <v>36</v>
      </c>
      <c r="Q169" s="203">
        <v>15</v>
      </c>
    </row>
    <row r="170" spans="1:18" ht="13">
      <c r="A170">
        <f t="shared" si="2"/>
        <v>7</v>
      </c>
      <c r="B170" s="171" t="s">
        <v>395</v>
      </c>
      <c r="C170" s="171">
        <v>2017</v>
      </c>
      <c r="D170" s="202">
        <v>2136</v>
      </c>
      <c r="E170" s="202">
        <v>3251</v>
      </c>
      <c r="F170" s="202">
        <v>330</v>
      </c>
      <c r="G170" s="202">
        <v>42</v>
      </c>
      <c r="H170" s="202">
        <v>241</v>
      </c>
      <c r="I170" s="202">
        <v>1938</v>
      </c>
      <c r="J170" s="202">
        <v>103</v>
      </c>
      <c r="K170" s="202">
        <v>2</v>
      </c>
      <c r="M170" s="203">
        <v>197</v>
      </c>
      <c r="N170" s="203">
        <v>1819</v>
      </c>
      <c r="O170" s="203">
        <v>202</v>
      </c>
      <c r="P170" s="203">
        <v>40</v>
      </c>
      <c r="Q170" s="203">
        <v>26</v>
      </c>
    </row>
    <row r="171" spans="1:18" ht="13">
      <c r="A171">
        <f t="shared" si="2"/>
        <v>7</v>
      </c>
      <c r="B171" s="171" t="s">
        <v>395</v>
      </c>
      <c r="C171" s="171">
        <v>2018</v>
      </c>
      <c r="D171" s="202">
        <v>2267</v>
      </c>
      <c r="E171" s="202">
        <v>3204</v>
      </c>
      <c r="F171" s="202">
        <v>439</v>
      </c>
      <c r="G171" s="202">
        <v>44</v>
      </c>
      <c r="H171" s="202">
        <v>257</v>
      </c>
      <c r="I171" s="202">
        <v>1993</v>
      </c>
      <c r="J171" s="202">
        <v>64</v>
      </c>
      <c r="K171" s="202">
        <v>8</v>
      </c>
      <c r="M171" s="203">
        <v>207</v>
      </c>
      <c r="N171" s="203">
        <v>1895</v>
      </c>
      <c r="O171" s="203">
        <v>165</v>
      </c>
      <c r="P171" s="203">
        <v>33</v>
      </c>
      <c r="Q171" s="203">
        <v>22</v>
      </c>
    </row>
    <row r="172" spans="1:18" ht="13">
      <c r="A172">
        <f t="shared" si="2"/>
        <v>7</v>
      </c>
      <c r="B172" s="171" t="s">
        <v>395</v>
      </c>
      <c r="C172" s="171">
        <v>2019</v>
      </c>
      <c r="D172" s="202">
        <v>2169</v>
      </c>
      <c r="E172" s="202">
        <v>3329</v>
      </c>
      <c r="F172" s="202">
        <v>424</v>
      </c>
      <c r="G172" s="202">
        <v>35</v>
      </c>
      <c r="H172" s="202">
        <v>212</v>
      </c>
      <c r="I172" s="202">
        <v>1974</v>
      </c>
      <c r="J172" s="202">
        <v>88</v>
      </c>
      <c r="K172" s="202">
        <v>0</v>
      </c>
      <c r="M172" s="203">
        <v>168</v>
      </c>
      <c r="N172" s="203">
        <v>1898</v>
      </c>
      <c r="O172" s="203">
        <v>159</v>
      </c>
      <c r="P172" s="203">
        <v>33</v>
      </c>
      <c r="Q172" s="203">
        <v>16</v>
      </c>
    </row>
    <row r="173" spans="1:18" ht="13">
      <c r="A173">
        <f t="shared" si="2"/>
        <v>7</v>
      </c>
      <c r="B173" s="171" t="s">
        <v>395</v>
      </c>
      <c r="C173" s="171">
        <v>2020</v>
      </c>
      <c r="D173" s="202">
        <v>1954</v>
      </c>
      <c r="E173" s="202">
        <v>2561</v>
      </c>
      <c r="F173" s="202">
        <v>301</v>
      </c>
      <c r="G173" s="202">
        <v>20</v>
      </c>
      <c r="H173" s="202">
        <v>181</v>
      </c>
      <c r="I173" s="202">
        <v>1764</v>
      </c>
      <c r="J173" s="202">
        <v>81</v>
      </c>
      <c r="K173" s="202">
        <v>2</v>
      </c>
      <c r="L173" s="42"/>
      <c r="M173" s="203">
        <v>112</v>
      </c>
      <c r="N173" s="203">
        <v>1702</v>
      </c>
      <c r="O173" s="203">
        <v>170</v>
      </c>
      <c r="P173" s="203">
        <v>27</v>
      </c>
      <c r="Q173" s="203">
        <v>17</v>
      </c>
    </row>
    <row r="174" spans="1:18" ht="13">
      <c r="A174">
        <f t="shared" si="2"/>
        <v>7</v>
      </c>
      <c r="B174" s="171" t="s">
        <v>395</v>
      </c>
      <c r="C174" s="171">
        <v>2021</v>
      </c>
      <c r="D174" s="202">
        <v>2349</v>
      </c>
      <c r="E174" s="202">
        <v>3390</v>
      </c>
      <c r="F174" s="202">
        <v>362</v>
      </c>
      <c r="G174" s="202">
        <v>30</v>
      </c>
      <c r="H174" s="202">
        <v>202</v>
      </c>
      <c r="I174" s="202">
        <v>2449</v>
      </c>
      <c r="J174" s="202">
        <v>67</v>
      </c>
      <c r="K174" s="202">
        <v>3</v>
      </c>
      <c r="L174" s="42"/>
      <c r="M174" s="203">
        <v>138</v>
      </c>
      <c r="N174" s="203">
        <v>2381</v>
      </c>
      <c r="O174" s="203">
        <v>153</v>
      </c>
      <c r="P174" s="203">
        <v>30</v>
      </c>
      <c r="Q174" s="203">
        <v>19</v>
      </c>
    </row>
    <row r="175" spans="1:18" ht="13">
      <c r="A175">
        <f t="shared" si="2"/>
        <v>7</v>
      </c>
      <c r="B175" s="190" t="s">
        <v>395</v>
      </c>
      <c r="C175" s="171">
        <v>2022</v>
      </c>
      <c r="D175" s="200">
        <v>2648</v>
      </c>
      <c r="E175" s="200">
        <v>4112</v>
      </c>
      <c r="F175" s="200">
        <v>338</v>
      </c>
      <c r="G175" s="200">
        <v>35</v>
      </c>
      <c r="H175" s="200">
        <v>175</v>
      </c>
      <c r="I175" s="200">
        <v>2379</v>
      </c>
      <c r="J175" s="200">
        <v>60</v>
      </c>
      <c r="K175" s="200">
        <v>2</v>
      </c>
      <c r="L175" s="192"/>
      <c r="M175" s="200">
        <v>120</v>
      </c>
      <c r="N175" s="200">
        <v>2322</v>
      </c>
      <c r="O175" s="200">
        <v>140</v>
      </c>
      <c r="P175" s="200">
        <v>20</v>
      </c>
      <c r="Q175" s="200">
        <v>14</v>
      </c>
    </row>
    <row r="176" spans="1:18" ht="13">
      <c r="A176">
        <f t="shared" si="2"/>
        <v>7</v>
      </c>
      <c r="B176" s="190" t="s">
        <v>395</v>
      </c>
      <c r="C176" s="171">
        <v>2023</v>
      </c>
      <c r="D176" s="200">
        <v>3558</v>
      </c>
      <c r="E176" s="200">
        <v>4034</v>
      </c>
      <c r="F176" s="200">
        <v>292</v>
      </c>
      <c r="G176" s="200">
        <v>40</v>
      </c>
      <c r="H176" s="200">
        <v>121</v>
      </c>
      <c r="I176" s="200">
        <v>1748</v>
      </c>
      <c r="J176" s="200">
        <v>45</v>
      </c>
      <c r="K176" s="200">
        <v>2</v>
      </c>
      <c r="L176" s="192"/>
      <c r="M176" s="200">
        <v>79</v>
      </c>
      <c r="N176" s="200">
        <v>1694</v>
      </c>
      <c r="O176" s="200">
        <v>104</v>
      </c>
      <c r="P176" s="200">
        <v>20</v>
      </c>
      <c r="Q176" s="200">
        <v>19</v>
      </c>
    </row>
    <row r="177" spans="1:17" ht="13">
      <c r="A177">
        <f t="shared" si="2"/>
        <v>7</v>
      </c>
      <c r="B177" s="190" t="s">
        <v>395</v>
      </c>
      <c r="C177" s="171">
        <v>2024</v>
      </c>
      <c r="D177" s="200">
        <v>3497</v>
      </c>
      <c r="E177" s="200">
        <v>3358</v>
      </c>
      <c r="F177" s="200">
        <v>310</v>
      </c>
      <c r="G177" s="200">
        <v>34</v>
      </c>
      <c r="H177" s="200">
        <v>112</v>
      </c>
      <c r="I177" s="200">
        <v>1358</v>
      </c>
      <c r="J177" s="200">
        <v>35</v>
      </c>
      <c r="K177" s="200">
        <v>0</v>
      </c>
      <c r="L177" s="192"/>
      <c r="M177" s="200">
        <v>71</v>
      </c>
      <c r="N177" s="200">
        <v>1305</v>
      </c>
      <c r="O177" s="200">
        <v>95</v>
      </c>
      <c r="P177" s="200">
        <v>17</v>
      </c>
      <c r="Q177" s="200">
        <v>17</v>
      </c>
    </row>
    <row r="178" spans="1:17" ht="13">
      <c r="A178">
        <f t="shared" si="2"/>
        <v>8</v>
      </c>
    </row>
    <row r="179" spans="1:17" ht="13">
      <c r="A179">
        <f t="shared" si="2"/>
        <v>8</v>
      </c>
    </row>
    <row r="180" spans="1:17" ht="13">
      <c r="A180">
        <f t="shared" si="2"/>
        <v>8</v>
      </c>
    </row>
    <row r="181" spans="1:17" ht="13">
      <c r="A181">
        <f t="shared" si="2"/>
        <v>8</v>
      </c>
    </row>
    <row r="182" spans="1:17" ht="13">
      <c r="A182">
        <f t="shared" si="2"/>
        <v>8</v>
      </c>
    </row>
    <row r="183" spans="1:17" ht="13">
      <c r="A183">
        <f t="shared" si="2"/>
        <v>8</v>
      </c>
    </row>
    <row r="184" spans="1:17" ht="13">
      <c r="A184">
        <f t="shared" si="2"/>
        <v>8</v>
      </c>
    </row>
    <row r="185" spans="1:17" ht="13">
      <c r="A185">
        <f t="shared" si="2"/>
        <v>8</v>
      </c>
    </row>
    <row r="186" spans="1:17" ht="13">
      <c r="A186">
        <f t="shared" si="2"/>
        <v>8</v>
      </c>
    </row>
    <row r="187" spans="1:17" ht="13">
      <c r="A187">
        <f t="shared" si="2"/>
        <v>8</v>
      </c>
    </row>
    <row r="188" spans="1:17" ht="13">
      <c r="A188">
        <f t="shared" si="2"/>
        <v>8</v>
      </c>
    </row>
    <row r="189" spans="1:17" ht="13">
      <c r="A189">
        <f t="shared" si="2"/>
        <v>8</v>
      </c>
    </row>
    <row r="190" spans="1:17" ht="13">
      <c r="A190">
        <f t="shared" si="2"/>
        <v>8</v>
      </c>
    </row>
    <row r="191" spans="1:17" ht="13">
      <c r="A191">
        <f t="shared" si="2"/>
        <v>8</v>
      </c>
    </row>
    <row r="192" spans="1:17" ht="13">
      <c r="A192">
        <f t="shared" si="2"/>
        <v>8</v>
      </c>
    </row>
    <row r="193" spans="1:1" ht="13">
      <c r="A193">
        <f t="shared" si="2"/>
        <v>8</v>
      </c>
    </row>
    <row r="194" spans="1:1" ht="13">
      <c r="A194">
        <f t="shared" si="2"/>
        <v>8</v>
      </c>
    </row>
    <row r="195" spans="1:1" ht="13">
      <c r="A195">
        <f t="shared" si="2"/>
        <v>8</v>
      </c>
    </row>
    <row r="196" spans="1:1" ht="13">
      <c r="A196">
        <f t="shared" si="2"/>
        <v>8</v>
      </c>
    </row>
    <row r="197" spans="1:1" ht="13">
      <c r="A197">
        <f t="shared" si="2"/>
        <v>8</v>
      </c>
    </row>
    <row r="198" spans="1:1" ht="13">
      <c r="A198">
        <f t="shared" si="2"/>
        <v>8</v>
      </c>
    </row>
    <row r="199" spans="1:1" ht="13">
      <c r="A199">
        <f t="shared" si="2"/>
        <v>8</v>
      </c>
    </row>
    <row r="200" spans="1:1" ht="13">
      <c r="A200">
        <f t="shared" si="2"/>
        <v>8</v>
      </c>
    </row>
    <row r="201" spans="1:1" ht="13">
      <c r="A201">
        <f t="shared" si="2"/>
        <v>8</v>
      </c>
    </row>
    <row r="202" spans="1:1" ht="13">
      <c r="A202">
        <f t="shared" si="2"/>
        <v>8</v>
      </c>
    </row>
    <row r="203" spans="1:1" ht="13">
      <c r="A203">
        <f t="shared" si="2"/>
        <v>8</v>
      </c>
    </row>
    <row r="204" spans="1:1" ht="13">
      <c r="A204">
        <f t="shared" si="2"/>
        <v>8</v>
      </c>
    </row>
    <row r="205" spans="1:1" ht="13">
      <c r="A205">
        <f t="shared" si="2"/>
        <v>8</v>
      </c>
    </row>
    <row r="206" spans="1:1" ht="13">
      <c r="A206">
        <f t="shared" si="2"/>
        <v>8</v>
      </c>
    </row>
    <row r="207" spans="1:1" ht="13">
      <c r="A207">
        <f t="shared" si="2"/>
        <v>8</v>
      </c>
    </row>
    <row r="208" spans="1:1" ht="13">
      <c r="A208">
        <f t="shared" si="2"/>
        <v>8</v>
      </c>
    </row>
    <row r="209" spans="1:1" ht="13">
      <c r="A209">
        <f t="shared" si="2"/>
        <v>8</v>
      </c>
    </row>
    <row r="210" spans="1:1" ht="13">
      <c r="A210">
        <f t="shared" si="2"/>
        <v>8</v>
      </c>
    </row>
    <row r="211" spans="1:1" ht="13">
      <c r="A211">
        <f t="shared" si="2"/>
        <v>8</v>
      </c>
    </row>
    <row r="212" spans="1:1" ht="13">
      <c r="A212">
        <f t="shared" si="2"/>
        <v>8</v>
      </c>
    </row>
    <row r="213" spans="1:1" ht="13">
      <c r="A213">
        <f t="shared" si="2"/>
        <v>8</v>
      </c>
    </row>
    <row r="214" spans="1:1" ht="13">
      <c r="A214">
        <f t="shared" ref="A214:A277" si="3">IF(B214=B213, A213, A213+1)</f>
        <v>8</v>
      </c>
    </row>
    <row r="215" spans="1:1" ht="13">
      <c r="A215">
        <f t="shared" si="3"/>
        <v>8</v>
      </c>
    </row>
    <row r="216" spans="1:1" ht="13">
      <c r="A216">
        <f t="shared" si="3"/>
        <v>8</v>
      </c>
    </row>
    <row r="217" spans="1:1" ht="13">
      <c r="A217">
        <f t="shared" si="3"/>
        <v>8</v>
      </c>
    </row>
    <row r="218" spans="1:1" ht="13">
      <c r="A218">
        <f t="shared" si="3"/>
        <v>8</v>
      </c>
    </row>
    <row r="219" spans="1:1" ht="13">
      <c r="A219">
        <f t="shared" si="3"/>
        <v>8</v>
      </c>
    </row>
    <row r="220" spans="1:1" ht="13">
      <c r="A220">
        <f t="shared" si="3"/>
        <v>8</v>
      </c>
    </row>
    <row r="221" spans="1:1" ht="13">
      <c r="A221">
        <f t="shared" si="3"/>
        <v>8</v>
      </c>
    </row>
    <row r="222" spans="1:1" ht="13">
      <c r="A222">
        <f t="shared" si="3"/>
        <v>8</v>
      </c>
    </row>
    <row r="223" spans="1:1" ht="13">
      <c r="A223">
        <f t="shared" si="3"/>
        <v>8</v>
      </c>
    </row>
    <row r="224" spans="1:1" ht="13">
      <c r="A224">
        <f t="shared" si="3"/>
        <v>8</v>
      </c>
    </row>
    <row r="225" spans="1:1" ht="13">
      <c r="A225">
        <f t="shared" si="3"/>
        <v>8</v>
      </c>
    </row>
    <row r="226" spans="1:1" ht="13">
      <c r="A226">
        <f t="shared" si="3"/>
        <v>8</v>
      </c>
    </row>
    <row r="227" spans="1:1" ht="13">
      <c r="A227">
        <f t="shared" si="3"/>
        <v>8</v>
      </c>
    </row>
    <row r="228" spans="1:1" ht="13">
      <c r="A228">
        <f t="shared" si="3"/>
        <v>8</v>
      </c>
    </row>
    <row r="229" spans="1:1" ht="13">
      <c r="A229">
        <f t="shared" si="3"/>
        <v>8</v>
      </c>
    </row>
    <row r="230" spans="1:1" ht="13">
      <c r="A230">
        <f t="shared" si="3"/>
        <v>8</v>
      </c>
    </row>
    <row r="231" spans="1:1" ht="13">
      <c r="A231">
        <f t="shared" si="3"/>
        <v>8</v>
      </c>
    </row>
    <row r="232" spans="1:1" ht="13">
      <c r="A232">
        <f t="shared" si="3"/>
        <v>8</v>
      </c>
    </row>
    <row r="233" spans="1:1" ht="13">
      <c r="A233">
        <f t="shared" si="3"/>
        <v>8</v>
      </c>
    </row>
    <row r="234" spans="1:1" ht="13">
      <c r="A234">
        <f t="shared" si="3"/>
        <v>8</v>
      </c>
    </row>
    <row r="235" spans="1:1" ht="13">
      <c r="A235">
        <f t="shared" si="3"/>
        <v>8</v>
      </c>
    </row>
    <row r="236" spans="1:1" ht="13">
      <c r="A236">
        <f t="shared" si="3"/>
        <v>8</v>
      </c>
    </row>
    <row r="237" spans="1:1" ht="13">
      <c r="A237">
        <f t="shared" si="3"/>
        <v>8</v>
      </c>
    </row>
    <row r="238" spans="1:1" ht="13">
      <c r="A238">
        <f t="shared" si="3"/>
        <v>8</v>
      </c>
    </row>
    <row r="239" spans="1:1" ht="13">
      <c r="A239">
        <f t="shared" si="3"/>
        <v>8</v>
      </c>
    </row>
    <row r="240" spans="1:1" ht="13">
      <c r="A240">
        <f t="shared" si="3"/>
        <v>8</v>
      </c>
    </row>
    <row r="241" spans="1:1" ht="13">
      <c r="A241">
        <f t="shared" si="3"/>
        <v>8</v>
      </c>
    </row>
    <row r="242" spans="1:1" ht="13">
      <c r="A242">
        <f t="shared" si="3"/>
        <v>8</v>
      </c>
    </row>
    <row r="243" spans="1:1" ht="13">
      <c r="A243">
        <f t="shared" si="3"/>
        <v>8</v>
      </c>
    </row>
    <row r="244" spans="1:1" ht="13">
      <c r="A244">
        <f t="shared" si="3"/>
        <v>8</v>
      </c>
    </row>
    <row r="245" spans="1:1" ht="13">
      <c r="A245">
        <f t="shared" si="3"/>
        <v>8</v>
      </c>
    </row>
    <row r="246" spans="1:1" ht="13">
      <c r="A246">
        <f t="shared" si="3"/>
        <v>8</v>
      </c>
    </row>
    <row r="247" spans="1:1" ht="13">
      <c r="A247">
        <f t="shared" si="3"/>
        <v>8</v>
      </c>
    </row>
    <row r="248" spans="1:1" ht="13">
      <c r="A248">
        <f t="shared" si="3"/>
        <v>8</v>
      </c>
    </row>
    <row r="249" spans="1:1" ht="13">
      <c r="A249">
        <f t="shared" si="3"/>
        <v>8</v>
      </c>
    </row>
    <row r="250" spans="1:1" ht="13">
      <c r="A250">
        <f t="shared" si="3"/>
        <v>8</v>
      </c>
    </row>
    <row r="251" spans="1:1" ht="13">
      <c r="A251">
        <f t="shared" si="3"/>
        <v>8</v>
      </c>
    </row>
    <row r="252" spans="1:1" ht="13">
      <c r="A252">
        <f t="shared" si="3"/>
        <v>8</v>
      </c>
    </row>
    <row r="253" spans="1:1" ht="13">
      <c r="A253">
        <f t="shared" si="3"/>
        <v>8</v>
      </c>
    </row>
    <row r="254" spans="1:1" ht="13">
      <c r="A254">
        <f t="shared" si="3"/>
        <v>8</v>
      </c>
    </row>
    <row r="255" spans="1:1" ht="13">
      <c r="A255">
        <f t="shared" si="3"/>
        <v>8</v>
      </c>
    </row>
    <row r="256" spans="1:1" ht="13">
      <c r="A256">
        <f t="shared" si="3"/>
        <v>8</v>
      </c>
    </row>
    <row r="257" spans="1:1" ht="13">
      <c r="A257">
        <f t="shared" si="3"/>
        <v>8</v>
      </c>
    </row>
    <row r="258" spans="1:1" ht="13">
      <c r="A258">
        <f t="shared" si="3"/>
        <v>8</v>
      </c>
    </row>
    <row r="259" spans="1:1" ht="13">
      <c r="A259">
        <f t="shared" si="3"/>
        <v>8</v>
      </c>
    </row>
    <row r="260" spans="1:1" ht="13">
      <c r="A260">
        <f t="shared" si="3"/>
        <v>8</v>
      </c>
    </row>
    <row r="261" spans="1:1" ht="13">
      <c r="A261">
        <f t="shared" si="3"/>
        <v>8</v>
      </c>
    </row>
    <row r="262" spans="1:1" ht="13">
      <c r="A262">
        <f t="shared" si="3"/>
        <v>8</v>
      </c>
    </row>
    <row r="263" spans="1:1" ht="13">
      <c r="A263">
        <f t="shared" si="3"/>
        <v>8</v>
      </c>
    </row>
    <row r="264" spans="1:1" ht="13">
      <c r="A264">
        <f t="shared" si="3"/>
        <v>8</v>
      </c>
    </row>
    <row r="265" spans="1:1" ht="13">
      <c r="A265">
        <f t="shared" si="3"/>
        <v>8</v>
      </c>
    </row>
    <row r="266" spans="1:1" ht="13">
      <c r="A266">
        <f t="shared" si="3"/>
        <v>8</v>
      </c>
    </row>
    <row r="267" spans="1:1" ht="13">
      <c r="A267">
        <f t="shared" si="3"/>
        <v>8</v>
      </c>
    </row>
    <row r="268" spans="1:1" ht="13">
      <c r="A268">
        <f t="shared" si="3"/>
        <v>8</v>
      </c>
    </row>
    <row r="269" spans="1:1" ht="13">
      <c r="A269">
        <f t="shared" si="3"/>
        <v>8</v>
      </c>
    </row>
    <row r="270" spans="1:1" ht="13">
      <c r="A270">
        <f t="shared" si="3"/>
        <v>8</v>
      </c>
    </row>
    <row r="271" spans="1:1" ht="13">
      <c r="A271">
        <f t="shared" si="3"/>
        <v>8</v>
      </c>
    </row>
    <row r="272" spans="1:1" ht="13">
      <c r="A272">
        <f t="shared" si="3"/>
        <v>8</v>
      </c>
    </row>
    <row r="273" spans="1:1" ht="13">
      <c r="A273">
        <f t="shared" si="3"/>
        <v>8</v>
      </c>
    </row>
    <row r="274" spans="1:1" ht="13">
      <c r="A274">
        <f t="shared" si="3"/>
        <v>8</v>
      </c>
    </row>
    <row r="275" spans="1:1" ht="13">
      <c r="A275">
        <f t="shared" si="3"/>
        <v>8</v>
      </c>
    </row>
    <row r="276" spans="1:1" ht="13">
      <c r="A276">
        <f t="shared" si="3"/>
        <v>8</v>
      </c>
    </row>
    <row r="277" spans="1:1" ht="13">
      <c r="A277">
        <f t="shared" si="3"/>
        <v>8</v>
      </c>
    </row>
    <row r="278" spans="1:1" ht="13">
      <c r="A278">
        <f t="shared" ref="A278:A341" si="4">IF(B278=B277, A277, A277+1)</f>
        <v>8</v>
      </c>
    </row>
    <row r="279" spans="1:1" ht="13">
      <c r="A279">
        <f t="shared" si="4"/>
        <v>8</v>
      </c>
    </row>
    <row r="280" spans="1:1" ht="13">
      <c r="A280">
        <f t="shared" si="4"/>
        <v>8</v>
      </c>
    </row>
    <row r="281" spans="1:1" ht="13">
      <c r="A281">
        <f t="shared" si="4"/>
        <v>8</v>
      </c>
    </row>
    <row r="282" spans="1:1" ht="13">
      <c r="A282">
        <f t="shared" si="4"/>
        <v>8</v>
      </c>
    </row>
    <row r="283" spans="1:1" ht="13">
      <c r="A283">
        <f t="shared" si="4"/>
        <v>8</v>
      </c>
    </row>
    <row r="284" spans="1:1" ht="13">
      <c r="A284">
        <f t="shared" si="4"/>
        <v>8</v>
      </c>
    </row>
    <row r="285" spans="1:1" ht="13">
      <c r="A285">
        <f t="shared" si="4"/>
        <v>8</v>
      </c>
    </row>
    <row r="286" spans="1:1" ht="13">
      <c r="A286">
        <f t="shared" si="4"/>
        <v>8</v>
      </c>
    </row>
    <row r="287" spans="1:1" ht="13">
      <c r="A287">
        <f t="shared" si="4"/>
        <v>8</v>
      </c>
    </row>
    <row r="288" spans="1:1" ht="13">
      <c r="A288">
        <f t="shared" si="4"/>
        <v>8</v>
      </c>
    </row>
    <row r="289" spans="1:1" ht="13">
      <c r="A289">
        <f t="shared" si="4"/>
        <v>8</v>
      </c>
    </row>
    <row r="290" spans="1:1" ht="13">
      <c r="A290">
        <f t="shared" si="4"/>
        <v>8</v>
      </c>
    </row>
    <row r="291" spans="1:1" ht="13">
      <c r="A291">
        <f t="shared" si="4"/>
        <v>8</v>
      </c>
    </row>
    <row r="292" spans="1:1" ht="13">
      <c r="A292">
        <f t="shared" si="4"/>
        <v>8</v>
      </c>
    </row>
    <row r="293" spans="1:1" ht="13">
      <c r="A293">
        <f t="shared" si="4"/>
        <v>8</v>
      </c>
    </row>
    <row r="294" spans="1:1" ht="13">
      <c r="A294">
        <f t="shared" si="4"/>
        <v>8</v>
      </c>
    </row>
    <row r="295" spans="1:1" ht="13">
      <c r="A295">
        <f t="shared" si="4"/>
        <v>8</v>
      </c>
    </row>
    <row r="296" spans="1:1" ht="13">
      <c r="A296">
        <f t="shared" si="4"/>
        <v>8</v>
      </c>
    </row>
    <row r="297" spans="1:1" ht="13">
      <c r="A297">
        <f t="shared" si="4"/>
        <v>8</v>
      </c>
    </row>
    <row r="298" spans="1:1" ht="13">
      <c r="A298">
        <f t="shared" si="4"/>
        <v>8</v>
      </c>
    </row>
    <row r="299" spans="1:1" ht="13">
      <c r="A299">
        <f t="shared" si="4"/>
        <v>8</v>
      </c>
    </row>
    <row r="300" spans="1:1" ht="13">
      <c r="A300">
        <f t="shared" si="4"/>
        <v>8</v>
      </c>
    </row>
    <row r="301" spans="1:1" ht="13">
      <c r="A301">
        <f t="shared" si="4"/>
        <v>8</v>
      </c>
    </row>
    <row r="302" spans="1:1" ht="13">
      <c r="A302">
        <f t="shared" si="4"/>
        <v>8</v>
      </c>
    </row>
    <row r="303" spans="1:1" ht="13">
      <c r="A303">
        <f t="shared" si="4"/>
        <v>8</v>
      </c>
    </row>
    <row r="304" spans="1:1" ht="13">
      <c r="A304">
        <f t="shared" si="4"/>
        <v>8</v>
      </c>
    </row>
    <row r="305" spans="1:1" ht="13">
      <c r="A305">
        <f t="shared" si="4"/>
        <v>8</v>
      </c>
    </row>
    <row r="306" spans="1:1" ht="13">
      <c r="A306">
        <f t="shared" si="4"/>
        <v>8</v>
      </c>
    </row>
    <row r="307" spans="1:1" ht="13">
      <c r="A307">
        <f t="shared" si="4"/>
        <v>8</v>
      </c>
    </row>
    <row r="308" spans="1:1" ht="13">
      <c r="A308">
        <f t="shared" si="4"/>
        <v>8</v>
      </c>
    </row>
    <row r="309" spans="1:1" ht="13">
      <c r="A309">
        <f t="shared" si="4"/>
        <v>8</v>
      </c>
    </row>
    <row r="310" spans="1:1" ht="13">
      <c r="A310">
        <f t="shared" si="4"/>
        <v>8</v>
      </c>
    </row>
    <row r="311" spans="1:1" ht="13">
      <c r="A311">
        <f t="shared" si="4"/>
        <v>8</v>
      </c>
    </row>
    <row r="312" spans="1:1" ht="13">
      <c r="A312">
        <f t="shared" si="4"/>
        <v>8</v>
      </c>
    </row>
    <row r="313" spans="1:1" ht="13">
      <c r="A313">
        <f t="shared" si="4"/>
        <v>8</v>
      </c>
    </row>
    <row r="314" spans="1:1" ht="13">
      <c r="A314">
        <f t="shared" si="4"/>
        <v>8</v>
      </c>
    </row>
    <row r="315" spans="1:1" ht="13">
      <c r="A315">
        <f t="shared" si="4"/>
        <v>8</v>
      </c>
    </row>
    <row r="316" spans="1:1" ht="13">
      <c r="A316">
        <f t="shared" si="4"/>
        <v>8</v>
      </c>
    </row>
    <row r="317" spans="1:1" ht="13">
      <c r="A317">
        <f t="shared" si="4"/>
        <v>8</v>
      </c>
    </row>
    <row r="318" spans="1:1" ht="13">
      <c r="A318">
        <f t="shared" si="4"/>
        <v>8</v>
      </c>
    </row>
    <row r="319" spans="1:1" ht="13">
      <c r="A319">
        <f t="shared" si="4"/>
        <v>8</v>
      </c>
    </row>
    <row r="320" spans="1:1" ht="13">
      <c r="A320">
        <f t="shared" si="4"/>
        <v>8</v>
      </c>
    </row>
    <row r="321" spans="1:1" ht="13">
      <c r="A321">
        <f t="shared" si="4"/>
        <v>8</v>
      </c>
    </row>
    <row r="322" spans="1:1" ht="13">
      <c r="A322">
        <f t="shared" si="4"/>
        <v>8</v>
      </c>
    </row>
    <row r="323" spans="1:1" ht="13">
      <c r="A323">
        <f t="shared" si="4"/>
        <v>8</v>
      </c>
    </row>
    <row r="324" spans="1:1" ht="13">
      <c r="A324">
        <f t="shared" si="4"/>
        <v>8</v>
      </c>
    </row>
    <row r="325" spans="1:1" ht="13">
      <c r="A325">
        <f t="shared" si="4"/>
        <v>8</v>
      </c>
    </row>
    <row r="326" spans="1:1" ht="13">
      <c r="A326">
        <f t="shared" si="4"/>
        <v>8</v>
      </c>
    </row>
    <row r="327" spans="1:1" ht="13">
      <c r="A327">
        <f t="shared" si="4"/>
        <v>8</v>
      </c>
    </row>
    <row r="328" spans="1:1" ht="13">
      <c r="A328">
        <f t="shared" si="4"/>
        <v>8</v>
      </c>
    </row>
    <row r="329" spans="1:1" ht="13">
      <c r="A329">
        <f t="shared" si="4"/>
        <v>8</v>
      </c>
    </row>
    <row r="330" spans="1:1" ht="13">
      <c r="A330">
        <f t="shared" si="4"/>
        <v>8</v>
      </c>
    </row>
    <row r="331" spans="1:1" ht="13">
      <c r="A331">
        <f t="shared" si="4"/>
        <v>8</v>
      </c>
    </row>
    <row r="332" spans="1:1" ht="13">
      <c r="A332">
        <f t="shared" si="4"/>
        <v>8</v>
      </c>
    </row>
    <row r="333" spans="1:1" ht="13">
      <c r="A333">
        <f t="shared" si="4"/>
        <v>8</v>
      </c>
    </row>
    <row r="334" spans="1:1" ht="13">
      <c r="A334">
        <f t="shared" si="4"/>
        <v>8</v>
      </c>
    </row>
    <row r="335" spans="1:1" ht="13">
      <c r="A335">
        <f t="shared" si="4"/>
        <v>8</v>
      </c>
    </row>
    <row r="336" spans="1:1" ht="13">
      <c r="A336">
        <f t="shared" si="4"/>
        <v>8</v>
      </c>
    </row>
    <row r="337" spans="1:1" ht="13">
      <c r="A337">
        <f t="shared" si="4"/>
        <v>8</v>
      </c>
    </row>
    <row r="338" spans="1:1" ht="13">
      <c r="A338">
        <f t="shared" si="4"/>
        <v>8</v>
      </c>
    </row>
    <row r="339" spans="1:1" ht="13">
      <c r="A339">
        <f t="shared" si="4"/>
        <v>8</v>
      </c>
    </row>
    <row r="340" spans="1:1" ht="13">
      <c r="A340">
        <f t="shared" si="4"/>
        <v>8</v>
      </c>
    </row>
    <row r="341" spans="1:1" ht="13">
      <c r="A341">
        <f t="shared" si="4"/>
        <v>8</v>
      </c>
    </row>
    <row r="342" spans="1:1" ht="13">
      <c r="A342">
        <f t="shared" ref="A342:A405" si="5">IF(B342=B341, A341, A341+1)</f>
        <v>8</v>
      </c>
    </row>
    <row r="343" spans="1:1" ht="13">
      <c r="A343">
        <f t="shared" si="5"/>
        <v>8</v>
      </c>
    </row>
    <row r="344" spans="1:1" ht="13">
      <c r="A344">
        <f t="shared" si="5"/>
        <v>8</v>
      </c>
    </row>
    <row r="345" spans="1:1" ht="13">
      <c r="A345">
        <f t="shared" si="5"/>
        <v>8</v>
      </c>
    </row>
    <row r="346" spans="1:1" ht="13">
      <c r="A346">
        <f t="shared" si="5"/>
        <v>8</v>
      </c>
    </row>
    <row r="347" spans="1:1" ht="13">
      <c r="A347">
        <f t="shared" si="5"/>
        <v>8</v>
      </c>
    </row>
    <row r="348" spans="1:1" ht="13">
      <c r="A348">
        <f t="shared" si="5"/>
        <v>8</v>
      </c>
    </row>
    <row r="349" spans="1:1" ht="13">
      <c r="A349">
        <f t="shared" si="5"/>
        <v>8</v>
      </c>
    </row>
    <row r="350" spans="1:1" ht="13">
      <c r="A350">
        <f t="shared" si="5"/>
        <v>8</v>
      </c>
    </row>
    <row r="351" spans="1:1" ht="13">
      <c r="A351">
        <f t="shared" si="5"/>
        <v>8</v>
      </c>
    </row>
    <row r="352" spans="1:1" ht="13">
      <c r="A352">
        <f t="shared" si="5"/>
        <v>8</v>
      </c>
    </row>
    <row r="353" spans="1:1" ht="13">
      <c r="A353">
        <f t="shared" si="5"/>
        <v>8</v>
      </c>
    </row>
    <row r="354" spans="1:1" ht="13">
      <c r="A354">
        <f t="shared" si="5"/>
        <v>8</v>
      </c>
    </row>
    <row r="355" spans="1:1" ht="13">
      <c r="A355">
        <f t="shared" si="5"/>
        <v>8</v>
      </c>
    </row>
    <row r="356" spans="1:1" ht="13">
      <c r="A356">
        <f t="shared" si="5"/>
        <v>8</v>
      </c>
    </row>
    <row r="357" spans="1:1" ht="13">
      <c r="A357">
        <f t="shared" si="5"/>
        <v>8</v>
      </c>
    </row>
    <row r="358" spans="1:1" ht="13">
      <c r="A358">
        <f t="shared" si="5"/>
        <v>8</v>
      </c>
    </row>
    <row r="359" spans="1:1" ht="13">
      <c r="A359">
        <f t="shared" si="5"/>
        <v>8</v>
      </c>
    </row>
    <row r="360" spans="1:1" ht="13">
      <c r="A360">
        <f t="shared" si="5"/>
        <v>8</v>
      </c>
    </row>
    <row r="361" spans="1:1" ht="13">
      <c r="A361">
        <f t="shared" si="5"/>
        <v>8</v>
      </c>
    </row>
    <row r="362" spans="1:1" ht="13">
      <c r="A362">
        <f t="shared" si="5"/>
        <v>8</v>
      </c>
    </row>
    <row r="363" spans="1:1" ht="13">
      <c r="A363">
        <f t="shared" si="5"/>
        <v>8</v>
      </c>
    </row>
    <row r="364" spans="1:1" ht="13">
      <c r="A364">
        <f t="shared" si="5"/>
        <v>8</v>
      </c>
    </row>
    <row r="365" spans="1:1" ht="13">
      <c r="A365">
        <f t="shared" si="5"/>
        <v>8</v>
      </c>
    </row>
    <row r="366" spans="1:1" ht="13">
      <c r="A366">
        <f t="shared" si="5"/>
        <v>8</v>
      </c>
    </row>
    <row r="367" spans="1:1" ht="13">
      <c r="A367">
        <f t="shared" si="5"/>
        <v>8</v>
      </c>
    </row>
    <row r="368" spans="1:1" ht="13">
      <c r="A368">
        <f t="shared" si="5"/>
        <v>8</v>
      </c>
    </row>
    <row r="369" spans="1:1" ht="13">
      <c r="A369">
        <f t="shared" si="5"/>
        <v>8</v>
      </c>
    </row>
    <row r="370" spans="1:1" ht="13">
      <c r="A370">
        <f t="shared" si="5"/>
        <v>8</v>
      </c>
    </row>
    <row r="371" spans="1:1" ht="13">
      <c r="A371">
        <f t="shared" si="5"/>
        <v>8</v>
      </c>
    </row>
    <row r="372" spans="1:1" ht="13">
      <c r="A372">
        <f t="shared" si="5"/>
        <v>8</v>
      </c>
    </row>
    <row r="373" spans="1:1" ht="13">
      <c r="A373">
        <f t="shared" si="5"/>
        <v>8</v>
      </c>
    </row>
    <row r="374" spans="1:1" ht="13">
      <c r="A374">
        <f t="shared" si="5"/>
        <v>8</v>
      </c>
    </row>
    <row r="375" spans="1:1" ht="13">
      <c r="A375">
        <f t="shared" si="5"/>
        <v>8</v>
      </c>
    </row>
    <row r="376" spans="1:1" ht="13">
      <c r="A376">
        <f t="shared" si="5"/>
        <v>8</v>
      </c>
    </row>
    <row r="377" spans="1:1" ht="13">
      <c r="A377">
        <f t="shared" si="5"/>
        <v>8</v>
      </c>
    </row>
    <row r="378" spans="1:1" ht="13">
      <c r="A378">
        <f t="shared" si="5"/>
        <v>8</v>
      </c>
    </row>
    <row r="379" spans="1:1" ht="13">
      <c r="A379">
        <f t="shared" si="5"/>
        <v>8</v>
      </c>
    </row>
    <row r="380" spans="1:1" ht="13">
      <c r="A380">
        <f t="shared" si="5"/>
        <v>8</v>
      </c>
    </row>
    <row r="381" spans="1:1" ht="13">
      <c r="A381">
        <f t="shared" si="5"/>
        <v>8</v>
      </c>
    </row>
    <row r="382" spans="1:1" ht="13">
      <c r="A382">
        <f t="shared" si="5"/>
        <v>8</v>
      </c>
    </row>
    <row r="383" spans="1:1" ht="13">
      <c r="A383">
        <f t="shared" si="5"/>
        <v>8</v>
      </c>
    </row>
    <row r="384" spans="1:1" ht="13">
      <c r="A384">
        <f t="shared" si="5"/>
        <v>8</v>
      </c>
    </row>
    <row r="385" spans="1:1" ht="13">
      <c r="A385">
        <f t="shared" si="5"/>
        <v>8</v>
      </c>
    </row>
    <row r="386" spans="1:1" ht="13">
      <c r="A386">
        <f t="shared" si="5"/>
        <v>8</v>
      </c>
    </row>
    <row r="387" spans="1:1" ht="13">
      <c r="A387">
        <f t="shared" si="5"/>
        <v>8</v>
      </c>
    </row>
    <row r="388" spans="1:1" ht="13">
      <c r="A388">
        <f t="shared" si="5"/>
        <v>8</v>
      </c>
    </row>
    <row r="389" spans="1:1" ht="13">
      <c r="A389">
        <f t="shared" si="5"/>
        <v>8</v>
      </c>
    </row>
    <row r="390" spans="1:1" ht="13">
      <c r="A390">
        <f t="shared" si="5"/>
        <v>8</v>
      </c>
    </row>
    <row r="391" spans="1:1" ht="13">
      <c r="A391">
        <f t="shared" si="5"/>
        <v>8</v>
      </c>
    </row>
    <row r="392" spans="1:1" ht="13">
      <c r="A392">
        <f t="shared" si="5"/>
        <v>8</v>
      </c>
    </row>
    <row r="393" spans="1:1" ht="13">
      <c r="A393">
        <f t="shared" si="5"/>
        <v>8</v>
      </c>
    </row>
    <row r="394" spans="1:1" ht="13">
      <c r="A394">
        <f t="shared" si="5"/>
        <v>8</v>
      </c>
    </row>
    <row r="395" spans="1:1" ht="13">
      <c r="A395">
        <f t="shared" si="5"/>
        <v>8</v>
      </c>
    </row>
    <row r="396" spans="1:1" ht="13">
      <c r="A396">
        <f t="shared" si="5"/>
        <v>8</v>
      </c>
    </row>
    <row r="397" spans="1:1" ht="13">
      <c r="A397">
        <f t="shared" si="5"/>
        <v>8</v>
      </c>
    </row>
    <row r="398" spans="1:1" ht="13">
      <c r="A398">
        <f t="shared" si="5"/>
        <v>8</v>
      </c>
    </row>
    <row r="399" spans="1:1" ht="13">
      <c r="A399">
        <f t="shared" si="5"/>
        <v>8</v>
      </c>
    </row>
    <row r="400" spans="1:1" ht="13">
      <c r="A400">
        <f t="shared" si="5"/>
        <v>8</v>
      </c>
    </row>
    <row r="401" spans="1:1" ht="13">
      <c r="A401">
        <f t="shared" si="5"/>
        <v>8</v>
      </c>
    </row>
    <row r="402" spans="1:1" ht="13">
      <c r="A402">
        <f t="shared" si="5"/>
        <v>8</v>
      </c>
    </row>
    <row r="403" spans="1:1" ht="13">
      <c r="A403">
        <f t="shared" si="5"/>
        <v>8</v>
      </c>
    </row>
    <row r="404" spans="1:1" ht="13">
      <c r="A404">
        <f t="shared" si="5"/>
        <v>8</v>
      </c>
    </row>
    <row r="405" spans="1:1" ht="13">
      <c r="A405">
        <f t="shared" si="5"/>
        <v>8</v>
      </c>
    </row>
    <row r="406" spans="1:1" ht="13">
      <c r="A406">
        <f t="shared" ref="A406:A469" si="6">IF(B406=B405, A405, A405+1)</f>
        <v>8</v>
      </c>
    </row>
    <row r="407" spans="1:1" ht="13">
      <c r="A407">
        <f t="shared" si="6"/>
        <v>8</v>
      </c>
    </row>
    <row r="408" spans="1:1" ht="13">
      <c r="A408">
        <f t="shared" si="6"/>
        <v>8</v>
      </c>
    </row>
    <row r="409" spans="1:1" ht="13">
      <c r="A409">
        <f t="shared" si="6"/>
        <v>8</v>
      </c>
    </row>
    <row r="410" spans="1:1" ht="13">
      <c r="A410">
        <f t="shared" si="6"/>
        <v>8</v>
      </c>
    </row>
    <row r="411" spans="1:1" ht="13">
      <c r="A411">
        <f t="shared" si="6"/>
        <v>8</v>
      </c>
    </row>
    <row r="412" spans="1:1" ht="13">
      <c r="A412">
        <f t="shared" si="6"/>
        <v>8</v>
      </c>
    </row>
    <row r="413" spans="1:1" ht="13">
      <c r="A413">
        <f t="shared" si="6"/>
        <v>8</v>
      </c>
    </row>
    <row r="414" spans="1:1" ht="13">
      <c r="A414">
        <f t="shared" si="6"/>
        <v>8</v>
      </c>
    </row>
    <row r="415" spans="1:1" ht="13">
      <c r="A415">
        <f t="shared" si="6"/>
        <v>8</v>
      </c>
    </row>
    <row r="416" spans="1:1" ht="13">
      <c r="A416">
        <f t="shared" si="6"/>
        <v>8</v>
      </c>
    </row>
    <row r="417" spans="1:1" ht="13">
      <c r="A417">
        <f t="shared" si="6"/>
        <v>8</v>
      </c>
    </row>
    <row r="418" spans="1:1" ht="13">
      <c r="A418">
        <f t="shared" si="6"/>
        <v>8</v>
      </c>
    </row>
    <row r="419" spans="1:1" ht="13">
      <c r="A419">
        <f t="shared" si="6"/>
        <v>8</v>
      </c>
    </row>
    <row r="420" spans="1:1" ht="13">
      <c r="A420">
        <f t="shared" si="6"/>
        <v>8</v>
      </c>
    </row>
    <row r="421" spans="1:1" ht="13">
      <c r="A421">
        <f t="shared" si="6"/>
        <v>8</v>
      </c>
    </row>
    <row r="422" spans="1:1" ht="13">
      <c r="A422">
        <f t="shared" si="6"/>
        <v>8</v>
      </c>
    </row>
    <row r="423" spans="1:1" ht="13">
      <c r="A423">
        <f t="shared" si="6"/>
        <v>8</v>
      </c>
    </row>
    <row r="424" spans="1:1" ht="13">
      <c r="A424">
        <f t="shared" si="6"/>
        <v>8</v>
      </c>
    </row>
    <row r="425" spans="1:1" ht="13">
      <c r="A425">
        <f t="shared" si="6"/>
        <v>8</v>
      </c>
    </row>
    <row r="426" spans="1:1" ht="13">
      <c r="A426">
        <f t="shared" si="6"/>
        <v>8</v>
      </c>
    </row>
    <row r="427" spans="1:1" ht="13">
      <c r="A427">
        <f t="shared" si="6"/>
        <v>8</v>
      </c>
    </row>
    <row r="428" spans="1:1" ht="13">
      <c r="A428">
        <f t="shared" si="6"/>
        <v>8</v>
      </c>
    </row>
    <row r="429" spans="1:1" ht="13">
      <c r="A429">
        <f t="shared" si="6"/>
        <v>8</v>
      </c>
    </row>
    <row r="430" spans="1:1" ht="13">
      <c r="A430">
        <f t="shared" si="6"/>
        <v>8</v>
      </c>
    </row>
    <row r="431" spans="1:1" ht="13">
      <c r="A431">
        <f t="shared" si="6"/>
        <v>8</v>
      </c>
    </row>
    <row r="432" spans="1:1" ht="13">
      <c r="A432">
        <f t="shared" si="6"/>
        <v>8</v>
      </c>
    </row>
    <row r="433" spans="1:1" ht="13">
      <c r="A433">
        <f t="shared" si="6"/>
        <v>8</v>
      </c>
    </row>
    <row r="434" spans="1:1" ht="13">
      <c r="A434">
        <f t="shared" si="6"/>
        <v>8</v>
      </c>
    </row>
    <row r="435" spans="1:1" ht="13">
      <c r="A435">
        <f t="shared" si="6"/>
        <v>8</v>
      </c>
    </row>
    <row r="436" spans="1:1" ht="13">
      <c r="A436">
        <f t="shared" si="6"/>
        <v>8</v>
      </c>
    </row>
    <row r="437" spans="1:1" ht="13">
      <c r="A437">
        <f t="shared" si="6"/>
        <v>8</v>
      </c>
    </row>
    <row r="438" spans="1:1" ht="13">
      <c r="A438">
        <f t="shared" si="6"/>
        <v>8</v>
      </c>
    </row>
    <row r="439" spans="1:1" ht="13">
      <c r="A439">
        <f t="shared" si="6"/>
        <v>8</v>
      </c>
    </row>
    <row r="440" spans="1:1" ht="13">
      <c r="A440">
        <f t="shared" si="6"/>
        <v>8</v>
      </c>
    </row>
    <row r="441" spans="1:1" ht="13">
      <c r="A441">
        <f t="shared" si="6"/>
        <v>8</v>
      </c>
    </row>
    <row r="442" spans="1:1" ht="13">
      <c r="A442">
        <f t="shared" si="6"/>
        <v>8</v>
      </c>
    </row>
    <row r="443" spans="1:1" ht="13">
      <c r="A443">
        <f t="shared" si="6"/>
        <v>8</v>
      </c>
    </row>
    <row r="444" spans="1:1" ht="13">
      <c r="A444">
        <f t="shared" si="6"/>
        <v>8</v>
      </c>
    </row>
    <row r="445" spans="1:1" ht="13">
      <c r="A445">
        <f t="shared" si="6"/>
        <v>8</v>
      </c>
    </row>
    <row r="446" spans="1:1" ht="13">
      <c r="A446">
        <f t="shared" si="6"/>
        <v>8</v>
      </c>
    </row>
    <row r="447" spans="1:1" ht="13">
      <c r="A447">
        <f t="shared" si="6"/>
        <v>8</v>
      </c>
    </row>
    <row r="448" spans="1:1" ht="13">
      <c r="A448">
        <f t="shared" si="6"/>
        <v>8</v>
      </c>
    </row>
    <row r="449" spans="1:1" ht="13">
      <c r="A449">
        <f t="shared" si="6"/>
        <v>8</v>
      </c>
    </row>
    <row r="450" spans="1:1" ht="13">
      <c r="A450">
        <f t="shared" si="6"/>
        <v>8</v>
      </c>
    </row>
    <row r="451" spans="1:1" ht="13">
      <c r="A451">
        <f t="shared" si="6"/>
        <v>8</v>
      </c>
    </row>
    <row r="452" spans="1:1" ht="13">
      <c r="A452">
        <f t="shared" si="6"/>
        <v>8</v>
      </c>
    </row>
    <row r="453" spans="1:1" ht="13">
      <c r="A453">
        <f t="shared" si="6"/>
        <v>8</v>
      </c>
    </row>
    <row r="454" spans="1:1" ht="13">
      <c r="A454">
        <f t="shared" si="6"/>
        <v>8</v>
      </c>
    </row>
    <row r="455" spans="1:1" ht="13">
      <c r="A455">
        <f t="shared" si="6"/>
        <v>8</v>
      </c>
    </row>
    <row r="456" spans="1:1" ht="13">
      <c r="A456">
        <f t="shared" si="6"/>
        <v>8</v>
      </c>
    </row>
    <row r="457" spans="1:1" ht="13">
      <c r="A457">
        <f t="shared" si="6"/>
        <v>8</v>
      </c>
    </row>
    <row r="458" spans="1:1" ht="13">
      <c r="A458">
        <f t="shared" si="6"/>
        <v>8</v>
      </c>
    </row>
    <row r="459" spans="1:1" ht="13">
      <c r="A459">
        <f t="shared" si="6"/>
        <v>8</v>
      </c>
    </row>
    <row r="460" spans="1:1" ht="13">
      <c r="A460">
        <f t="shared" si="6"/>
        <v>8</v>
      </c>
    </row>
    <row r="461" spans="1:1" ht="13">
      <c r="A461">
        <f t="shared" si="6"/>
        <v>8</v>
      </c>
    </row>
    <row r="462" spans="1:1" ht="13">
      <c r="A462">
        <f t="shared" si="6"/>
        <v>8</v>
      </c>
    </row>
    <row r="463" spans="1:1" ht="13">
      <c r="A463">
        <f t="shared" si="6"/>
        <v>8</v>
      </c>
    </row>
    <row r="464" spans="1:1" ht="13">
      <c r="A464">
        <f t="shared" si="6"/>
        <v>8</v>
      </c>
    </row>
    <row r="465" spans="1:1" ht="13">
      <c r="A465">
        <f t="shared" si="6"/>
        <v>8</v>
      </c>
    </row>
    <row r="466" spans="1:1" ht="13">
      <c r="A466">
        <f t="shared" si="6"/>
        <v>8</v>
      </c>
    </row>
    <row r="467" spans="1:1" ht="13">
      <c r="A467">
        <f t="shared" si="6"/>
        <v>8</v>
      </c>
    </row>
    <row r="468" spans="1:1" ht="13">
      <c r="A468">
        <f t="shared" si="6"/>
        <v>8</v>
      </c>
    </row>
    <row r="469" spans="1:1" ht="13">
      <c r="A469">
        <f t="shared" si="6"/>
        <v>8</v>
      </c>
    </row>
    <row r="470" spans="1:1" ht="13">
      <c r="A470">
        <f t="shared" ref="A470:A533" si="7">IF(B470=B469, A469, A469+1)</f>
        <v>8</v>
      </c>
    </row>
    <row r="471" spans="1:1" ht="13">
      <c r="A471">
        <f t="shared" si="7"/>
        <v>8</v>
      </c>
    </row>
    <row r="472" spans="1:1" ht="13">
      <c r="A472">
        <f t="shared" si="7"/>
        <v>8</v>
      </c>
    </row>
    <row r="473" spans="1:1" ht="13">
      <c r="A473">
        <f t="shared" si="7"/>
        <v>8</v>
      </c>
    </row>
    <row r="474" spans="1:1" ht="13">
      <c r="A474">
        <f t="shared" si="7"/>
        <v>8</v>
      </c>
    </row>
    <row r="475" spans="1:1" ht="13">
      <c r="A475">
        <f t="shared" si="7"/>
        <v>8</v>
      </c>
    </row>
    <row r="476" spans="1:1" ht="13">
      <c r="A476">
        <f t="shared" si="7"/>
        <v>8</v>
      </c>
    </row>
    <row r="477" spans="1:1" ht="13">
      <c r="A477">
        <f t="shared" si="7"/>
        <v>8</v>
      </c>
    </row>
    <row r="478" spans="1:1" ht="13">
      <c r="A478">
        <f t="shared" si="7"/>
        <v>8</v>
      </c>
    </row>
    <row r="479" spans="1:1" ht="13">
      <c r="A479">
        <f t="shared" si="7"/>
        <v>8</v>
      </c>
    </row>
    <row r="480" spans="1:1" ht="13">
      <c r="A480">
        <f t="shared" si="7"/>
        <v>8</v>
      </c>
    </row>
    <row r="481" spans="1:1" ht="13">
      <c r="A481">
        <f t="shared" si="7"/>
        <v>8</v>
      </c>
    </row>
    <row r="482" spans="1:1" ht="13">
      <c r="A482">
        <f t="shared" si="7"/>
        <v>8</v>
      </c>
    </row>
    <row r="483" spans="1:1" ht="13">
      <c r="A483">
        <f t="shared" si="7"/>
        <v>8</v>
      </c>
    </row>
    <row r="484" spans="1:1" ht="13">
      <c r="A484">
        <f t="shared" si="7"/>
        <v>8</v>
      </c>
    </row>
    <row r="485" spans="1:1" ht="13">
      <c r="A485">
        <f t="shared" si="7"/>
        <v>8</v>
      </c>
    </row>
    <row r="486" spans="1:1" ht="13">
      <c r="A486">
        <f t="shared" si="7"/>
        <v>8</v>
      </c>
    </row>
    <row r="487" spans="1:1" ht="13">
      <c r="A487">
        <f t="shared" si="7"/>
        <v>8</v>
      </c>
    </row>
    <row r="488" spans="1:1" ht="13">
      <c r="A488">
        <f t="shared" si="7"/>
        <v>8</v>
      </c>
    </row>
    <row r="489" spans="1:1" ht="13">
      <c r="A489">
        <f t="shared" si="7"/>
        <v>8</v>
      </c>
    </row>
    <row r="490" spans="1:1" ht="13">
      <c r="A490">
        <f t="shared" si="7"/>
        <v>8</v>
      </c>
    </row>
    <row r="491" spans="1:1" ht="13">
      <c r="A491">
        <f t="shared" si="7"/>
        <v>8</v>
      </c>
    </row>
    <row r="492" spans="1:1" ht="13">
      <c r="A492">
        <f t="shared" si="7"/>
        <v>8</v>
      </c>
    </row>
    <row r="493" spans="1:1" ht="13">
      <c r="A493">
        <f t="shared" si="7"/>
        <v>8</v>
      </c>
    </row>
    <row r="494" spans="1:1" ht="13">
      <c r="A494">
        <f t="shared" si="7"/>
        <v>8</v>
      </c>
    </row>
    <row r="495" spans="1:1" ht="13">
      <c r="A495">
        <f t="shared" si="7"/>
        <v>8</v>
      </c>
    </row>
    <row r="496" spans="1:1" ht="13">
      <c r="A496">
        <f t="shared" si="7"/>
        <v>8</v>
      </c>
    </row>
    <row r="497" spans="1:1" ht="13">
      <c r="A497">
        <f t="shared" si="7"/>
        <v>8</v>
      </c>
    </row>
    <row r="498" spans="1:1" ht="13">
      <c r="A498">
        <f t="shared" si="7"/>
        <v>8</v>
      </c>
    </row>
    <row r="499" spans="1:1" ht="13">
      <c r="A499">
        <f t="shared" si="7"/>
        <v>8</v>
      </c>
    </row>
    <row r="500" spans="1:1" ht="13">
      <c r="A500">
        <f t="shared" si="7"/>
        <v>8</v>
      </c>
    </row>
    <row r="501" spans="1:1" ht="13">
      <c r="A501">
        <f t="shared" si="7"/>
        <v>8</v>
      </c>
    </row>
    <row r="502" spans="1:1" ht="13">
      <c r="A502">
        <f t="shared" si="7"/>
        <v>8</v>
      </c>
    </row>
    <row r="503" spans="1:1" ht="13">
      <c r="A503">
        <f t="shared" si="7"/>
        <v>8</v>
      </c>
    </row>
    <row r="504" spans="1:1" ht="13">
      <c r="A504">
        <f t="shared" si="7"/>
        <v>8</v>
      </c>
    </row>
    <row r="505" spans="1:1" ht="13">
      <c r="A505">
        <f t="shared" si="7"/>
        <v>8</v>
      </c>
    </row>
    <row r="506" spans="1:1" ht="13">
      <c r="A506">
        <f t="shared" si="7"/>
        <v>8</v>
      </c>
    </row>
    <row r="507" spans="1:1" ht="13">
      <c r="A507">
        <f t="shared" si="7"/>
        <v>8</v>
      </c>
    </row>
    <row r="508" spans="1:1" ht="13">
      <c r="A508">
        <f t="shared" si="7"/>
        <v>8</v>
      </c>
    </row>
    <row r="509" spans="1:1" ht="13">
      <c r="A509">
        <f t="shared" si="7"/>
        <v>8</v>
      </c>
    </row>
    <row r="510" spans="1:1" ht="13">
      <c r="A510">
        <f t="shared" si="7"/>
        <v>8</v>
      </c>
    </row>
    <row r="511" spans="1:1" ht="13">
      <c r="A511">
        <f t="shared" si="7"/>
        <v>8</v>
      </c>
    </row>
    <row r="512" spans="1:1" ht="13">
      <c r="A512">
        <f t="shared" si="7"/>
        <v>8</v>
      </c>
    </row>
    <row r="513" spans="1:1" ht="13">
      <c r="A513">
        <f t="shared" si="7"/>
        <v>8</v>
      </c>
    </row>
    <row r="514" spans="1:1" ht="13">
      <c r="A514">
        <f t="shared" si="7"/>
        <v>8</v>
      </c>
    </row>
    <row r="515" spans="1:1" ht="13">
      <c r="A515">
        <f t="shared" si="7"/>
        <v>8</v>
      </c>
    </row>
    <row r="516" spans="1:1" ht="13">
      <c r="A516">
        <f t="shared" si="7"/>
        <v>8</v>
      </c>
    </row>
    <row r="517" spans="1:1" ht="13">
      <c r="A517">
        <f t="shared" si="7"/>
        <v>8</v>
      </c>
    </row>
    <row r="518" spans="1:1" ht="13">
      <c r="A518">
        <f t="shared" si="7"/>
        <v>8</v>
      </c>
    </row>
    <row r="519" spans="1:1" ht="13">
      <c r="A519">
        <f t="shared" si="7"/>
        <v>8</v>
      </c>
    </row>
    <row r="520" spans="1:1" ht="13">
      <c r="A520">
        <f t="shared" si="7"/>
        <v>8</v>
      </c>
    </row>
    <row r="521" spans="1:1" ht="13">
      <c r="A521">
        <f t="shared" si="7"/>
        <v>8</v>
      </c>
    </row>
    <row r="522" spans="1:1" ht="13">
      <c r="A522">
        <f t="shared" si="7"/>
        <v>8</v>
      </c>
    </row>
    <row r="523" spans="1:1" ht="13">
      <c r="A523">
        <f t="shared" si="7"/>
        <v>8</v>
      </c>
    </row>
    <row r="524" spans="1:1" ht="13">
      <c r="A524">
        <f t="shared" si="7"/>
        <v>8</v>
      </c>
    </row>
    <row r="525" spans="1:1" ht="13">
      <c r="A525">
        <f t="shared" si="7"/>
        <v>8</v>
      </c>
    </row>
    <row r="526" spans="1:1" ht="13">
      <c r="A526">
        <f t="shared" si="7"/>
        <v>8</v>
      </c>
    </row>
    <row r="527" spans="1:1" ht="13">
      <c r="A527">
        <f t="shared" si="7"/>
        <v>8</v>
      </c>
    </row>
    <row r="528" spans="1:1" ht="13">
      <c r="A528">
        <f t="shared" si="7"/>
        <v>8</v>
      </c>
    </row>
    <row r="529" spans="1:1" ht="13">
      <c r="A529">
        <f t="shared" si="7"/>
        <v>8</v>
      </c>
    </row>
    <row r="530" spans="1:1" ht="13">
      <c r="A530">
        <f t="shared" si="7"/>
        <v>8</v>
      </c>
    </row>
    <row r="531" spans="1:1" ht="13">
      <c r="A531">
        <f t="shared" si="7"/>
        <v>8</v>
      </c>
    </row>
    <row r="532" spans="1:1" ht="13">
      <c r="A532">
        <f t="shared" si="7"/>
        <v>8</v>
      </c>
    </row>
    <row r="533" spans="1:1" ht="13">
      <c r="A533">
        <f t="shared" si="7"/>
        <v>8</v>
      </c>
    </row>
    <row r="534" spans="1:1" ht="13">
      <c r="A534">
        <f t="shared" ref="A534:A597" si="8">IF(B534=B533, A533, A533+1)</f>
        <v>8</v>
      </c>
    </row>
    <row r="535" spans="1:1" ht="13">
      <c r="A535">
        <f t="shared" si="8"/>
        <v>8</v>
      </c>
    </row>
    <row r="536" spans="1:1" ht="13">
      <c r="A536">
        <f t="shared" si="8"/>
        <v>8</v>
      </c>
    </row>
    <row r="537" spans="1:1" ht="13">
      <c r="A537">
        <f t="shared" si="8"/>
        <v>8</v>
      </c>
    </row>
    <row r="538" spans="1:1" ht="13">
      <c r="A538">
        <f t="shared" si="8"/>
        <v>8</v>
      </c>
    </row>
    <row r="539" spans="1:1" ht="13">
      <c r="A539">
        <f t="shared" si="8"/>
        <v>8</v>
      </c>
    </row>
    <row r="540" spans="1:1" ht="13">
      <c r="A540">
        <f t="shared" si="8"/>
        <v>8</v>
      </c>
    </row>
    <row r="541" spans="1:1" ht="13">
      <c r="A541">
        <f t="shared" si="8"/>
        <v>8</v>
      </c>
    </row>
    <row r="542" spans="1:1" ht="13">
      <c r="A542">
        <f t="shared" si="8"/>
        <v>8</v>
      </c>
    </row>
    <row r="543" spans="1:1" ht="13">
      <c r="A543">
        <f t="shared" si="8"/>
        <v>8</v>
      </c>
    </row>
    <row r="544" spans="1:1" ht="13">
      <c r="A544">
        <f t="shared" si="8"/>
        <v>8</v>
      </c>
    </row>
    <row r="545" spans="1:1" ht="13">
      <c r="A545">
        <f t="shared" si="8"/>
        <v>8</v>
      </c>
    </row>
    <row r="546" spans="1:1" ht="13">
      <c r="A546">
        <f t="shared" si="8"/>
        <v>8</v>
      </c>
    </row>
    <row r="547" spans="1:1" ht="13">
      <c r="A547">
        <f t="shared" si="8"/>
        <v>8</v>
      </c>
    </row>
    <row r="548" spans="1:1" ht="13">
      <c r="A548">
        <f t="shared" si="8"/>
        <v>8</v>
      </c>
    </row>
    <row r="549" spans="1:1" ht="13">
      <c r="A549">
        <f t="shared" si="8"/>
        <v>8</v>
      </c>
    </row>
    <row r="550" spans="1:1" ht="13">
      <c r="A550">
        <f t="shared" si="8"/>
        <v>8</v>
      </c>
    </row>
    <row r="551" spans="1:1" ht="13">
      <c r="A551">
        <f t="shared" si="8"/>
        <v>8</v>
      </c>
    </row>
    <row r="552" spans="1:1" ht="13">
      <c r="A552">
        <f t="shared" si="8"/>
        <v>8</v>
      </c>
    </row>
    <row r="553" spans="1:1" ht="13">
      <c r="A553">
        <f t="shared" si="8"/>
        <v>8</v>
      </c>
    </row>
    <row r="554" spans="1:1" ht="13">
      <c r="A554">
        <f t="shared" si="8"/>
        <v>8</v>
      </c>
    </row>
    <row r="555" spans="1:1" ht="13">
      <c r="A555">
        <f t="shared" si="8"/>
        <v>8</v>
      </c>
    </row>
    <row r="556" spans="1:1" ht="13">
      <c r="A556">
        <f t="shared" si="8"/>
        <v>8</v>
      </c>
    </row>
    <row r="557" spans="1:1" ht="13">
      <c r="A557">
        <f t="shared" si="8"/>
        <v>8</v>
      </c>
    </row>
    <row r="558" spans="1:1" ht="13">
      <c r="A558">
        <f t="shared" si="8"/>
        <v>8</v>
      </c>
    </row>
    <row r="559" spans="1:1" ht="13">
      <c r="A559">
        <f t="shared" si="8"/>
        <v>8</v>
      </c>
    </row>
    <row r="560" spans="1:1" ht="13">
      <c r="A560">
        <f t="shared" si="8"/>
        <v>8</v>
      </c>
    </row>
    <row r="561" spans="1:1" ht="13">
      <c r="A561">
        <f t="shared" si="8"/>
        <v>8</v>
      </c>
    </row>
    <row r="562" spans="1:1" ht="13">
      <c r="A562">
        <f t="shared" si="8"/>
        <v>8</v>
      </c>
    </row>
    <row r="563" spans="1:1" ht="13">
      <c r="A563">
        <f t="shared" si="8"/>
        <v>8</v>
      </c>
    </row>
    <row r="564" spans="1:1" ht="13">
      <c r="A564">
        <f t="shared" si="8"/>
        <v>8</v>
      </c>
    </row>
    <row r="565" spans="1:1" ht="13">
      <c r="A565">
        <f t="shared" si="8"/>
        <v>8</v>
      </c>
    </row>
    <row r="566" spans="1:1" ht="13">
      <c r="A566">
        <f t="shared" si="8"/>
        <v>8</v>
      </c>
    </row>
    <row r="567" spans="1:1" ht="13">
      <c r="A567">
        <f t="shared" si="8"/>
        <v>8</v>
      </c>
    </row>
    <row r="568" spans="1:1" ht="13">
      <c r="A568">
        <f t="shared" si="8"/>
        <v>8</v>
      </c>
    </row>
    <row r="569" spans="1:1" ht="13">
      <c r="A569">
        <f t="shared" si="8"/>
        <v>8</v>
      </c>
    </row>
    <row r="570" spans="1:1" ht="13">
      <c r="A570">
        <f t="shared" si="8"/>
        <v>8</v>
      </c>
    </row>
    <row r="571" spans="1:1" ht="13">
      <c r="A571">
        <f t="shared" si="8"/>
        <v>8</v>
      </c>
    </row>
    <row r="572" spans="1:1" ht="13">
      <c r="A572">
        <f t="shared" si="8"/>
        <v>8</v>
      </c>
    </row>
    <row r="573" spans="1:1" ht="13">
      <c r="A573">
        <f t="shared" si="8"/>
        <v>8</v>
      </c>
    </row>
    <row r="574" spans="1:1" ht="13">
      <c r="A574">
        <f t="shared" si="8"/>
        <v>8</v>
      </c>
    </row>
    <row r="575" spans="1:1" ht="13">
      <c r="A575">
        <f t="shared" si="8"/>
        <v>8</v>
      </c>
    </row>
    <row r="576" spans="1:1" ht="13">
      <c r="A576">
        <f t="shared" si="8"/>
        <v>8</v>
      </c>
    </row>
    <row r="577" spans="1:1" ht="13">
      <c r="A577">
        <f t="shared" si="8"/>
        <v>8</v>
      </c>
    </row>
    <row r="578" spans="1:1" ht="13">
      <c r="A578">
        <f t="shared" si="8"/>
        <v>8</v>
      </c>
    </row>
    <row r="579" spans="1:1" ht="13">
      <c r="A579">
        <f t="shared" si="8"/>
        <v>8</v>
      </c>
    </row>
    <row r="580" spans="1:1" ht="13">
      <c r="A580">
        <f t="shared" si="8"/>
        <v>8</v>
      </c>
    </row>
    <row r="581" spans="1:1" ht="13">
      <c r="A581">
        <f t="shared" si="8"/>
        <v>8</v>
      </c>
    </row>
    <row r="582" spans="1:1" ht="13">
      <c r="A582">
        <f t="shared" si="8"/>
        <v>8</v>
      </c>
    </row>
    <row r="583" spans="1:1" ht="13">
      <c r="A583">
        <f t="shared" si="8"/>
        <v>8</v>
      </c>
    </row>
    <row r="584" spans="1:1" ht="13">
      <c r="A584">
        <f t="shared" si="8"/>
        <v>8</v>
      </c>
    </row>
    <row r="585" spans="1:1" ht="13">
      <c r="A585">
        <f t="shared" si="8"/>
        <v>8</v>
      </c>
    </row>
    <row r="586" spans="1:1" ht="13">
      <c r="A586">
        <f t="shared" si="8"/>
        <v>8</v>
      </c>
    </row>
    <row r="587" spans="1:1" ht="13">
      <c r="A587">
        <f t="shared" si="8"/>
        <v>8</v>
      </c>
    </row>
    <row r="588" spans="1:1" ht="13">
      <c r="A588">
        <f t="shared" si="8"/>
        <v>8</v>
      </c>
    </row>
    <row r="589" spans="1:1" ht="13">
      <c r="A589">
        <f t="shared" si="8"/>
        <v>8</v>
      </c>
    </row>
    <row r="590" spans="1:1" ht="13">
      <c r="A590">
        <f t="shared" si="8"/>
        <v>8</v>
      </c>
    </row>
    <row r="591" spans="1:1" ht="13">
      <c r="A591">
        <f t="shared" si="8"/>
        <v>8</v>
      </c>
    </row>
    <row r="592" spans="1:1" ht="13">
      <c r="A592">
        <f t="shared" si="8"/>
        <v>8</v>
      </c>
    </row>
    <row r="593" spans="1:1" ht="13">
      <c r="A593">
        <f t="shared" si="8"/>
        <v>8</v>
      </c>
    </row>
    <row r="594" spans="1:1" ht="13">
      <c r="A594">
        <f t="shared" si="8"/>
        <v>8</v>
      </c>
    </row>
    <row r="595" spans="1:1" ht="13">
      <c r="A595">
        <f t="shared" si="8"/>
        <v>8</v>
      </c>
    </row>
    <row r="596" spans="1:1" ht="13">
      <c r="A596">
        <f t="shared" si="8"/>
        <v>8</v>
      </c>
    </row>
    <row r="597" spans="1:1" ht="13">
      <c r="A597">
        <f t="shared" si="8"/>
        <v>8</v>
      </c>
    </row>
    <row r="598" spans="1:1" ht="13">
      <c r="A598">
        <f t="shared" ref="A598:A613" si="9">IF(B598=B597, A597, A597+1)</f>
        <v>8</v>
      </c>
    </row>
    <row r="599" spans="1:1" ht="13">
      <c r="A599">
        <f t="shared" si="9"/>
        <v>8</v>
      </c>
    </row>
    <row r="600" spans="1:1" ht="13">
      <c r="A600">
        <f t="shared" si="9"/>
        <v>8</v>
      </c>
    </row>
    <row r="601" spans="1:1" ht="13">
      <c r="A601">
        <f t="shared" si="9"/>
        <v>8</v>
      </c>
    </row>
    <row r="602" spans="1:1" ht="13">
      <c r="A602">
        <f t="shared" si="9"/>
        <v>8</v>
      </c>
    </row>
    <row r="603" spans="1:1" ht="13">
      <c r="A603">
        <f t="shared" si="9"/>
        <v>8</v>
      </c>
    </row>
    <row r="604" spans="1:1" ht="13">
      <c r="A604">
        <f t="shared" si="9"/>
        <v>8</v>
      </c>
    </row>
    <row r="605" spans="1:1" ht="13">
      <c r="A605">
        <f t="shared" si="9"/>
        <v>8</v>
      </c>
    </row>
    <row r="606" spans="1:1" ht="13">
      <c r="A606">
        <f t="shared" si="9"/>
        <v>8</v>
      </c>
    </row>
    <row r="607" spans="1:1" ht="13">
      <c r="A607">
        <f t="shared" si="9"/>
        <v>8</v>
      </c>
    </row>
    <row r="608" spans="1:1" ht="13">
      <c r="A608">
        <f t="shared" si="9"/>
        <v>8</v>
      </c>
    </row>
    <row r="609" spans="1:1" ht="13">
      <c r="A609">
        <f t="shared" si="9"/>
        <v>8</v>
      </c>
    </row>
    <row r="610" spans="1:1" ht="13">
      <c r="A610">
        <f t="shared" si="9"/>
        <v>8</v>
      </c>
    </row>
    <row r="611" spans="1:1" ht="13">
      <c r="A611">
        <f t="shared" si="9"/>
        <v>8</v>
      </c>
    </row>
    <row r="612" spans="1:1" ht="13">
      <c r="A612">
        <f t="shared" si="9"/>
        <v>8</v>
      </c>
    </row>
    <row r="613" spans="1:1" ht="13">
      <c r="A613">
        <f t="shared" si="9"/>
        <v>8</v>
      </c>
    </row>
  </sheetData>
  <mergeCells count="1">
    <mergeCell ref="S1:T1"/>
  </mergeCells>
  <phoneticPr fontId="6" type="noConversion"/>
  <conditionalFormatting sqref="B3:K167">
    <cfRule type="expression" dxfId="2" priority="3">
      <formula>ISODD($A3)</formula>
    </cfRule>
  </conditionalFormatting>
  <conditionalFormatting sqref="M3:Q167">
    <cfRule type="expression" dxfId="1" priority="1">
      <formula>ISODD($A3)</formula>
    </cfRule>
  </conditionalFormatting>
  <hyperlinks>
    <hyperlink ref="S1:T1" location="Contents!A1" display="Back to Contents" xr:uid="{00000000-0004-0000-1900-000000000000}"/>
  </hyperlinks>
  <pageMargins left="0.7" right="0.7" top="0.75" bottom="0.75" header="0.3" footer="0.3"/>
  <pageSetup paperSize="9" orientation="landscape" horizontalDpi="4294967292" verticalDpi="4294967292"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Q709"/>
  <sheetViews>
    <sheetView topLeftCell="B1" zoomScaleNormal="75" workbookViewId="0">
      <pane xSplit="1" ySplit="2" topLeftCell="C3" activePane="bottomRight" state="frozen"/>
      <selection pane="topRight" activeCell="C1" sqref="C1"/>
      <selection pane="bottomLeft" activeCell="B3" sqref="B3"/>
      <selection pane="bottomRight" activeCell="B1" sqref="B1"/>
    </sheetView>
  </sheetViews>
  <sheetFormatPr baseColWidth="10" defaultColWidth="8.83203125" defaultRowHeight="13"/>
  <cols>
    <col min="1" max="1" width="8.83203125" style="20" hidden="1" customWidth="1"/>
    <col min="2" max="3" width="8.83203125" style="20" customWidth="1"/>
    <col min="4" max="10" width="10.33203125" style="20" customWidth="1"/>
    <col min="11" max="29" width="8.83203125" style="20"/>
    <col min="30" max="30" width="10.83203125" style="20" customWidth="1"/>
    <col min="31" max="31" width="12.5" style="20" customWidth="1"/>
    <col min="32" max="16384" width="8.83203125" style="20"/>
  </cols>
  <sheetData>
    <row r="1" spans="1:17" ht="26.25" customHeight="1">
      <c r="D1" s="17" t="s">
        <v>490</v>
      </c>
      <c r="E1" s="16"/>
      <c r="F1" s="16"/>
      <c r="G1" s="16"/>
      <c r="H1" s="67"/>
      <c r="I1" s="16"/>
      <c r="J1" s="16"/>
      <c r="K1" s="16"/>
      <c r="L1" s="16"/>
      <c r="M1" s="68"/>
      <c r="N1" s="213" t="s">
        <v>77</v>
      </c>
      <c r="O1" s="213"/>
    </row>
    <row r="2" spans="1:17" ht="24">
      <c r="A2" s="68"/>
      <c r="B2" s="68" t="s">
        <v>352</v>
      </c>
      <c r="C2" s="68" t="s">
        <v>491</v>
      </c>
      <c r="D2" s="67" t="s">
        <v>492</v>
      </c>
      <c r="E2" s="67" t="s">
        <v>493</v>
      </c>
      <c r="F2" s="67" t="s">
        <v>494</v>
      </c>
      <c r="G2" s="67" t="s">
        <v>495</v>
      </c>
      <c r="H2" s="67"/>
      <c r="I2" s="67" t="s">
        <v>496</v>
      </c>
      <c r="J2" s="67" t="s">
        <v>497</v>
      </c>
      <c r="K2" s="67" t="s">
        <v>498</v>
      </c>
      <c r="L2" s="67" t="s">
        <v>499</v>
      </c>
      <c r="M2" s="68"/>
      <c r="N2" s="68"/>
      <c r="O2" s="68"/>
      <c r="P2" s="68"/>
    </row>
    <row r="3" spans="1:17">
      <c r="A3" s="20">
        <f>IF(B3=B2, A2, A2+1)</f>
        <v>1</v>
      </c>
      <c r="B3" s="125" t="s">
        <v>364</v>
      </c>
      <c r="C3" s="66">
        <v>2001</v>
      </c>
      <c r="D3" s="182">
        <v>26.745762712000001</v>
      </c>
      <c r="E3" s="182">
        <v>59</v>
      </c>
      <c r="F3" s="182">
        <v>17.583333332999999</v>
      </c>
      <c r="G3" s="182">
        <v>12</v>
      </c>
      <c r="H3" s="5"/>
      <c r="I3" s="182">
        <v>29.761904762</v>
      </c>
      <c r="J3" s="182">
        <v>21</v>
      </c>
      <c r="K3" s="182">
        <v>23.326530611999999</v>
      </c>
      <c r="L3" s="182">
        <v>49</v>
      </c>
      <c r="M3" s="72"/>
      <c r="N3" s="72"/>
      <c r="O3" s="72"/>
      <c r="P3" s="72"/>
      <c r="Q3" s="72"/>
    </row>
    <row r="4" spans="1:17">
      <c r="A4" s="20">
        <f t="shared" ref="A4:A73" si="0">IF(B4=B3, A3, A3+1)</f>
        <v>1</v>
      </c>
      <c r="B4" s="125" t="s">
        <v>364</v>
      </c>
      <c r="C4" s="66">
        <v>2002</v>
      </c>
      <c r="D4" s="182">
        <v>27.513157894999999</v>
      </c>
      <c r="E4" s="182">
        <v>76</v>
      </c>
      <c r="F4" s="182">
        <v>15.777777778000001</v>
      </c>
      <c r="G4" s="182">
        <v>18</v>
      </c>
      <c r="H4" s="5"/>
      <c r="I4" s="182">
        <v>29.619047619</v>
      </c>
      <c r="J4" s="182">
        <v>21</v>
      </c>
      <c r="K4" s="182">
        <v>24.125</v>
      </c>
      <c r="L4" s="182">
        <v>72</v>
      </c>
      <c r="N4" s="72"/>
    </row>
    <row r="5" spans="1:17">
      <c r="A5" s="20">
        <f t="shared" si="0"/>
        <v>1</v>
      </c>
      <c r="B5" s="125" t="s">
        <v>364</v>
      </c>
      <c r="C5" s="66">
        <v>2003</v>
      </c>
      <c r="D5" s="182">
        <v>27.423529412000001</v>
      </c>
      <c r="E5" s="182">
        <v>85</v>
      </c>
      <c r="F5" s="182">
        <v>17.857142856999999</v>
      </c>
      <c r="G5" s="182">
        <v>21</v>
      </c>
      <c r="H5" s="5"/>
      <c r="I5" s="182">
        <v>32.5</v>
      </c>
      <c r="J5" s="182">
        <v>24</v>
      </c>
      <c r="K5" s="182">
        <v>23.487804877999999</v>
      </c>
      <c r="L5" s="182">
        <v>82</v>
      </c>
      <c r="N5" s="72"/>
    </row>
    <row r="6" spans="1:17">
      <c r="A6" s="20">
        <f t="shared" si="0"/>
        <v>1</v>
      </c>
      <c r="B6" s="125" t="s">
        <v>364</v>
      </c>
      <c r="C6" s="66">
        <v>2004</v>
      </c>
      <c r="D6" s="182">
        <v>28.880597014999999</v>
      </c>
      <c r="E6" s="182">
        <v>67</v>
      </c>
      <c r="F6" s="182">
        <v>18.947368421</v>
      </c>
      <c r="G6" s="182">
        <v>38</v>
      </c>
      <c r="H6" s="5"/>
      <c r="I6" s="182">
        <v>34.533333333000002</v>
      </c>
      <c r="J6" s="182">
        <v>15</v>
      </c>
      <c r="K6" s="182">
        <v>23.744444443999999</v>
      </c>
      <c r="L6" s="182">
        <v>90</v>
      </c>
      <c r="N6" s="72"/>
    </row>
    <row r="7" spans="1:17">
      <c r="A7" s="20">
        <f t="shared" si="0"/>
        <v>1</v>
      </c>
      <c r="B7" s="125" t="s">
        <v>364</v>
      </c>
      <c r="C7" s="66">
        <v>2005</v>
      </c>
      <c r="D7" s="182">
        <v>30.657142857</v>
      </c>
      <c r="E7" s="182">
        <v>70</v>
      </c>
      <c r="F7" s="182">
        <v>20.615384615</v>
      </c>
      <c r="G7" s="182">
        <v>39</v>
      </c>
      <c r="H7" s="5"/>
      <c r="I7" s="182">
        <v>37</v>
      </c>
      <c r="J7" s="182">
        <v>15</v>
      </c>
      <c r="K7" s="182">
        <v>25.478723404</v>
      </c>
      <c r="L7" s="182">
        <v>94</v>
      </c>
      <c r="N7" s="72"/>
    </row>
    <row r="8" spans="1:17">
      <c r="A8" s="20">
        <f t="shared" si="0"/>
        <v>1</v>
      </c>
      <c r="B8" s="125" t="s">
        <v>364</v>
      </c>
      <c r="C8" s="66">
        <v>2006</v>
      </c>
      <c r="D8" s="182">
        <v>27.987179486999999</v>
      </c>
      <c r="E8" s="182">
        <v>78</v>
      </c>
      <c r="F8" s="182">
        <v>17.702702703</v>
      </c>
      <c r="G8" s="182">
        <v>37</v>
      </c>
      <c r="H8" s="5"/>
      <c r="I8" s="182">
        <v>33.913043477999999</v>
      </c>
      <c r="J8" s="182">
        <v>23</v>
      </c>
      <c r="K8" s="182">
        <v>22.395604396</v>
      </c>
      <c r="L8" s="182">
        <v>91</v>
      </c>
      <c r="N8" s="72"/>
    </row>
    <row r="9" spans="1:17">
      <c r="A9" s="20">
        <f t="shared" si="0"/>
        <v>1</v>
      </c>
      <c r="B9" s="125" t="s">
        <v>364</v>
      </c>
      <c r="C9" s="66">
        <v>2007</v>
      </c>
      <c r="D9" s="182">
        <v>30.623529412</v>
      </c>
      <c r="E9" s="182">
        <v>85</v>
      </c>
      <c r="F9" s="182">
        <v>20.661016949</v>
      </c>
      <c r="G9" s="182">
        <v>59</v>
      </c>
      <c r="H9" s="5"/>
      <c r="I9" s="182">
        <v>34.727272726999999</v>
      </c>
      <c r="J9" s="182">
        <v>22</v>
      </c>
      <c r="K9" s="182">
        <v>25.117647058999999</v>
      </c>
      <c r="L9" s="182">
        <v>119</v>
      </c>
      <c r="N9" s="72"/>
    </row>
    <row r="10" spans="1:17">
      <c r="A10" s="20">
        <f t="shared" si="0"/>
        <v>1</v>
      </c>
      <c r="B10" s="125" t="s">
        <v>364</v>
      </c>
      <c r="C10" s="66">
        <v>2008</v>
      </c>
      <c r="D10" s="182">
        <v>28.108108108</v>
      </c>
      <c r="E10" s="182">
        <v>111</v>
      </c>
      <c r="F10" s="182">
        <v>22.425000000000001</v>
      </c>
      <c r="G10" s="182">
        <v>40</v>
      </c>
      <c r="H10" s="5"/>
      <c r="I10" s="182">
        <v>33.133333333000003</v>
      </c>
      <c r="J10" s="182">
        <v>15</v>
      </c>
      <c r="K10" s="182">
        <v>26.138888889</v>
      </c>
      <c r="L10" s="182">
        <v>108</v>
      </c>
      <c r="N10" s="72"/>
    </row>
    <row r="11" spans="1:17">
      <c r="A11" s="20">
        <f t="shared" si="0"/>
        <v>1</v>
      </c>
      <c r="B11" s="125" t="s">
        <v>364</v>
      </c>
      <c r="C11" s="66">
        <v>2009</v>
      </c>
      <c r="D11" s="182">
        <v>27.504424779000001</v>
      </c>
      <c r="E11" s="182">
        <v>113</v>
      </c>
      <c r="F11" s="182">
        <v>21.391304347999998</v>
      </c>
      <c r="G11" s="182">
        <v>46</v>
      </c>
      <c r="H11" s="5"/>
      <c r="I11" s="182">
        <v>27.333333332999999</v>
      </c>
      <c r="J11" s="182">
        <v>12</v>
      </c>
      <c r="K11" s="182">
        <v>25.669354839</v>
      </c>
      <c r="L11" s="182">
        <v>124</v>
      </c>
      <c r="N11" s="72"/>
    </row>
    <row r="12" spans="1:17">
      <c r="A12" s="20">
        <f t="shared" si="0"/>
        <v>1</v>
      </c>
      <c r="B12" s="125" t="s">
        <v>364</v>
      </c>
      <c r="C12" s="66">
        <v>2010</v>
      </c>
      <c r="D12" s="182">
        <v>30.009433961999999</v>
      </c>
      <c r="E12" s="182">
        <v>106</v>
      </c>
      <c r="F12" s="182">
        <v>22.344262295</v>
      </c>
      <c r="G12" s="182">
        <v>61</v>
      </c>
      <c r="H12" s="5"/>
      <c r="I12" s="182">
        <v>37</v>
      </c>
      <c r="J12" s="182">
        <v>21</v>
      </c>
      <c r="K12" s="182">
        <v>25.801369863000001</v>
      </c>
      <c r="L12" s="182">
        <v>146</v>
      </c>
      <c r="N12" s="72"/>
    </row>
    <row r="13" spans="1:17">
      <c r="A13" s="20">
        <f t="shared" si="0"/>
        <v>1</v>
      </c>
      <c r="B13" s="125" t="s">
        <v>364</v>
      </c>
      <c r="C13" s="66">
        <v>2011</v>
      </c>
      <c r="D13" s="182">
        <v>28.393548386999999</v>
      </c>
      <c r="E13" s="182">
        <v>155</v>
      </c>
      <c r="F13" s="182">
        <v>23.324675325000001</v>
      </c>
      <c r="G13" s="182">
        <v>77</v>
      </c>
      <c r="H13" s="5"/>
      <c r="I13" s="182">
        <v>33.520000000000003</v>
      </c>
      <c r="J13" s="182">
        <v>25</v>
      </c>
      <c r="K13" s="182">
        <v>25.868932039000001</v>
      </c>
      <c r="L13" s="182">
        <v>206</v>
      </c>
      <c r="N13" s="72"/>
    </row>
    <row r="14" spans="1:17">
      <c r="A14" s="20">
        <f t="shared" si="0"/>
        <v>1</v>
      </c>
      <c r="B14" s="125" t="s">
        <v>364</v>
      </c>
      <c r="C14" s="66">
        <v>2012</v>
      </c>
      <c r="D14" s="182">
        <v>24.235955056000002</v>
      </c>
      <c r="E14" s="182">
        <v>178</v>
      </c>
      <c r="F14" s="182">
        <v>24.887096774</v>
      </c>
      <c r="G14" s="182">
        <v>62</v>
      </c>
      <c r="H14" s="5"/>
      <c r="I14" s="182">
        <v>30.466666666999998</v>
      </c>
      <c r="J14" s="182">
        <v>15</v>
      </c>
      <c r="K14" s="182">
        <v>24.202702703</v>
      </c>
      <c r="L14" s="182">
        <v>222</v>
      </c>
      <c r="N14" s="72"/>
    </row>
    <row r="15" spans="1:17">
      <c r="A15" s="20">
        <f t="shared" si="0"/>
        <v>1</v>
      </c>
      <c r="B15" s="125" t="s">
        <v>364</v>
      </c>
      <c r="C15" s="66">
        <v>2013</v>
      </c>
      <c r="D15" s="182">
        <v>26.794392522999999</v>
      </c>
      <c r="E15" s="182">
        <v>107</v>
      </c>
      <c r="F15" s="182">
        <v>23.046511628000001</v>
      </c>
      <c r="G15" s="182">
        <v>86</v>
      </c>
      <c r="H15" s="5"/>
      <c r="I15" s="182">
        <v>35.083333332999999</v>
      </c>
      <c r="J15" s="182">
        <v>12</v>
      </c>
      <c r="K15" s="182">
        <v>24.464088398000001</v>
      </c>
      <c r="L15" s="182">
        <v>181</v>
      </c>
      <c r="N15" s="72"/>
    </row>
    <row r="16" spans="1:17">
      <c r="A16" s="20">
        <f t="shared" si="0"/>
        <v>1</v>
      </c>
      <c r="B16" s="125" t="s">
        <v>364</v>
      </c>
      <c r="C16" s="66">
        <v>2014</v>
      </c>
      <c r="D16" s="182">
        <v>25.828828828999999</v>
      </c>
      <c r="E16" s="182">
        <v>111</v>
      </c>
      <c r="F16" s="182">
        <v>24.602564102999999</v>
      </c>
      <c r="G16" s="182">
        <v>78</v>
      </c>
      <c r="H16" s="5"/>
      <c r="I16" s="182">
        <v>39.555555556000002</v>
      </c>
      <c r="J16" s="182">
        <v>9</v>
      </c>
      <c r="K16" s="182">
        <v>24.611111111</v>
      </c>
      <c r="L16" s="182">
        <v>180</v>
      </c>
      <c r="N16" s="72"/>
    </row>
    <row r="17" spans="1:14">
      <c r="A17" s="20">
        <f t="shared" si="0"/>
        <v>1</v>
      </c>
      <c r="B17" s="125" t="s">
        <v>364</v>
      </c>
      <c r="C17" s="66">
        <v>2015</v>
      </c>
      <c r="D17" s="182">
        <v>26.852631579000001</v>
      </c>
      <c r="E17" s="182">
        <v>95</v>
      </c>
      <c r="F17" s="182">
        <v>26.592592592999999</v>
      </c>
      <c r="G17" s="182">
        <v>81</v>
      </c>
      <c r="H17" s="5"/>
      <c r="I17" s="182">
        <v>40.200000000000003</v>
      </c>
      <c r="J17" s="182">
        <v>5</v>
      </c>
      <c r="K17" s="182">
        <v>26.394117647000002</v>
      </c>
      <c r="L17" s="182">
        <v>170</v>
      </c>
      <c r="N17" s="72"/>
    </row>
    <row r="18" spans="1:14">
      <c r="A18" s="20">
        <f t="shared" si="0"/>
        <v>1</v>
      </c>
      <c r="B18" s="125" t="s">
        <v>364</v>
      </c>
      <c r="C18" s="66">
        <v>2016</v>
      </c>
      <c r="D18" s="182">
        <v>32.681818182000001</v>
      </c>
      <c r="E18" s="182">
        <v>66</v>
      </c>
      <c r="F18" s="182">
        <v>26.013888889</v>
      </c>
      <c r="G18" s="182">
        <v>72</v>
      </c>
      <c r="H18" s="5"/>
      <c r="I18" s="182">
        <v>45.333333332999999</v>
      </c>
      <c r="J18" s="182">
        <v>6</v>
      </c>
      <c r="K18" s="182">
        <v>28.469696970000001</v>
      </c>
      <c r="L18" s="182">
        <v>132</v>
      </c>
      <c r="N18" s="72"/>
    </row>
    <row r="19" spans="1:14">
      <c r="A19" s="20">
        <f t="shared" si="0"/>
        <v>1</v>
      </c>
      <c r="B19" s="125" t="s">
        <v>364</v>
      </c>
      <c r="C19" s="66">
        <v>2017</v>
      </c>
      <c r="D19" s="182">
        <v>32.171052631999999</v>
      </c>
      <c r="E19" s="182">
        <v>76</v>
      </c>
      <c r="F19" s="182">
        <v>27.369047619</v>
      </c>
      <c r="G19" s="182">
        <v>84</v>
      </c>
      <c r="H19" s="5"/>
      <c r="I19" s="182">
        <v>43.9</v>
      </c>
      <c r="J19" s="182">
        <v>10</v>
      </c>
      <c r="K19" s="182">
        <v>28.7</v>
      </c>
      <c r="L19" s="182">
        <v>150</v>
      </c>
      <c r="N19" s="72"/>
    </row>
    <row r="20" spans="1:14">
      <c r="A20" s="20">
        <f t="shared" si="0"/>
        <v>1</v>
      </c>
      <c r="B20" s="125" t="s">
        <v>364</v>
      </c>
      <c r="C20" s="66">
        <v>2018</v>
      </c>
      <c r="D20" s="182">
        <v>30.073170732000001</v>
      </c>
      <c r="E20" s="182">
        <v>82</v>
      </c>
      <c r="F20" s="182">
        <v>28.487804877999999</v>
      </c>
      <c r="G20" s="182">
        <v>82</v>
      </c>
      <c r="H20" s="5"/>
      <c r="I20" s="182">
        <v>40.181818182000001</v>
      </c>
      <c r="J20" s="182">
        <v>11</v>
      </c>
      <c r="K20" s="182">
        <v>28.677631579</v>
      </c>
      <c r="L20" s="182">
        <v>152</v>
      </c>
      <c r="N20" s="72"/>
    </row>
    <row r="21" spans="1:14">
      <c r="A21" s="20">
        <f t="shared" si="0"/>
        <v>1</v>
      </c>
      <c r="B21" s="125" t="s">
        <v>364</v>
      </c>
      <c r="C21" s="66">
        <v>2019</v>
      </c>
      <c r="D21" s="182">
        <v>29.274999999999999</v>
      </c>
      <c r="E21" s="182">
        <v>80</v>
      </c>
      <c r="F21" s="182">
        <v>29.2</v>
      </c>
      <c r="G21" s="182">
        <v>90</v>
      </c>
      <c r="H21" s="5"/>
      <c r="I21" s="182">
        <v>44.5</v>
      </c>
      <c r="J21" s="182">
        <v>4</v>
      </c>
      <c r="K21" s="182">
        <v>29.036363636000001</v>
      </c>
      <c r="L21" s="182">
        <v>165</v>
      </c>
      <c r="N21" s="72"/>
    </row>
    <row r="22" spans="1:14">
      <c r="A22" s="20">
        <f t="shared" si="0"/>
        <v>1</v>
      </c>
      <c r="B22" s="125" t="s">
        <v>364</v>
      </c>
      <c r="C22" s="66">
        <v>2020</v>
      </c>
      <c r="D22" s="182">
        <v>21.696721311000001</v>
      </c>
      <c r="E22" s="182">
        <v>122</v>
      </c>
      <c r="F22" s="182">
        <v>27.815533981000002</v>
      </c>
      <c r="G22" s="182">
        <v>103</v>
      </c>
      <c r="H22" s="5"/>
      <c r="I22" s="182">
        <v>49.4</v>
      </c>
      <c r="J22" s="182">
        <v>5</v>
      </c>
      <c r="K22" s="182">
        <v>25.324873096000001</v>
      </c>
      <c r="L22" s="182">
        <v>197</v>
      </c>
      <c r="N22" s="72"/>
    </row>
    <row r="23" spans="1:14">
      <c r="A23" s="20">
        <f t="shared" si="0"/>
        <v>1</v>
      </c>
      <c r="B23" s="125" t="s">
        <v>364</v>
      </c>
      <c r="C23" s="66">
        <v>2021</v>
      </c>
      <c r="D23" s="182">
        <v>22.546153845999999</v>
      </c>
      <c r="E23" s="182">
        <v>130</v>
      </c>
      <c r="F23" s="182">
        <v>27.526785713999999</v>
      </c>
      <c r="G23" s="182">
        <v>112</v>
      </c>
      <c r="H23" s="5"/>
      <c r="I23" s="182">
        <v>55.333333332999999</v>
      </c>
      <c r="J23" s="182">
        <v>6</v>
      </c>
      <c r="K23" s="182">
        <v>25.848780487999999</v>
      </c>
      <c r="L23" s="182">
        <v>205</v>
      </c>
      <c r="N23" s="72"/>
    </row>
    <row r="24" spans="1:14">
      <c r="B24" s="193" t="s">
        <v>364</v>
      </c>
      <c r="C24" s="188">
        <v>2022</v>
      </c>
      <c r="D24" s="200">
        <v>26.222222221999999</v>
      </c>
      <c r="E24" s="200">
        <v>135</v>
      </c>
      <c r="F24" s="200">
        <v>30.185185185000002</v>
      </c>
      <c r="G24" s="200">
        <v>135</v>
      </c>
      <c r="H24" s="5"/>
      <c r="I24" s="200">
        <v>44</v>
      </c>
      <c r="J24" s="200">
        <v>4</v>
      </c>
      <c r="K24" s="200">
        <v>28.022641509</v>
      </c>
      <c r="L24" s="200">
        <v>265</v>
      </c>
      <c r="N24" s="72"/>
    </row>
    <row r="25" spans="1:14">
      <c r="B25" s="193" t="s">
        <v>364</v>
      </c>
      <c r="C25" s="188">
        <v>2023</v>
      </c>
      <c r="D25" s="200">
        <v>26.683333333</v>
      </c>
      <c r="E25" s="200">
        <v>120</v>
      </c>
      <c r="F25" s="200">
        <v>31.352380952000001</v>
      </c>
      <c r="G25" s="200">
        <v>105</v>
      </c>
      <c r="H25" s="5"/>
      <c r="I25" s="200">
        <v>27.2</v>
      </c>
      <c r="J25" s="200">
        <v>5</v>
      </c>
      <c r="K25" s="200">
        <v>28.963470319999999</v>
      </c>
      <c r="L25" s="200">
        <v>219</v>
      </c>
      <c r="N25" s="72"/>
    </row>
    <row r="26" spans="1:14">
      <c r="A26" s="20">
        <f>IF(B26=B23, A23, A23+1)</f>
        <v>2</v>
      </c>
      <c r="B26" s="125" t="s">
        <v>365</v>
      </c>
      <c r="C26" s="66">
        <v>2001</v>
      </c>
      <c r="D26" s="182">
        <v>18.737232428999999</v>
      </c>
      <c r="E26" s="182">
        <v>11866</v>
      </c>
      <c r="F26" s="182">
        <v>16.006635071000002</v>
      </c>
      <c r="G26" s="182">
        <v>5275</v>
      </c>
      <c r="H26" s="5"/>
      <c r="I26" s="182">
        <v>19.072257342</v>
      </c>
      <c r="J26" s="182">
        <v>12497</v>
      </c>
      <c r="K26" s="182">
        <v>14.734065461</v>
      </c>
      <c r="L26" s="182">
        <v>4644</v>
      </c>
      <c r="N26" s="72"/>
    </row>
    <row r="27" spans="1:14">
      <c r="A27" s="20">
        <f t="shared" si="0"/>
        <v>2</v>
      </c>
      <c r="B27" s="125" t="s">
        <v>365</v>
      </c>
      <c r="C27" s="66">
        <v>2002</v>
      </c>
      <c r="D27" s="182">
        <v>18.722278057</v>
      </c>
      <c r="E27" s="182">
        <v>11940</v>
      </c>
      <c r="F27" s="182">
        <v>16.500967458000002</v>
      </c>
      <c r="G27" s="182">
        <v>5685</v>
      </c>
      <c r="H27" s="5"/>
      <c r="I27" s="182">
        <v>19.297161802000002</v>
      </c>
      <c r="J27" s="182">
        <v>12367</v>
      </c>
      <c r="K27" s="182">
        <v>14.966330607</v>
      </c>
      <c r="L27" s="182">
        <v>5257</v>
      </c>
      <c r="N27" s="72"/>
    </row>
    <row r="28" spans="1:14">
      <c r="A28" s="20">
        <f t="shared" si="0"/>
        <v>2</v>
      </c>
      <c r="B28" s="125" t="s">
        <v>365</v>
      </c>
      <c r="C28" s="66">
        <v>2003</v>
      </c>
      <c r="D28" s="182">
        <v>19.194334424000001</v>
      </c>
      <c r="E28" s="182">
        <v>11614</v>
      </c>
      <c r="F28" s="182">
        <v>16.926961671000001</v>
      </c>
      <c r="G28" s="182">
        <v>6079</v>
      </c>
      <c r="H28" s="5"/>
      <c r="I28" s="182">
        <v>19.724036357999999</v>
      </c>
      <c r="J28" s="182">
        <v>11882</v>
      </c>
      <c r="K28" s="182">
        <v>15.738898451000001</v>
      </c>
      <c r="L28" s="182">
        <v>5810</v>
      </c>
      <c r="N28" s="72"/>
    </row>
    <row r="29" spans="1:14">
      <c r="A29" s="20">
        <f t="shared" si="0"/>
        <v>2</v>
      </c>
      <c r="B29" s="125" t="s">
        <v>365</v>
      </c>
      <c r="C29" s="66">
        <v>2004</v>
      </c>
      <c r="D29" s="182">
        <v>19.367791358000002</v>
      </c>
      <c r="E29" s="182">
        <v>11618</v>
      </c>
      <c r="F29" s="182">
        <v>17.569519127</v>
      </c>
      <c r="G29" s="182">
        <v>6509</v>
      </c>
      <c r="H29" s="5"/>
      <c r="I29" s="182">
        <v>20.292095929999999</v>
      </c>
      <c r="J29" s="182">
        <v>11842</v>
      </c>
      <c r="K29" s="182">
        <v>15.763882259000001</v>
      </c>
      <c r="L29" s="182">
        <v>6285</v>
      </c>
      <c r="N29" s="72"/>
    </row>
    <row r="30" spans="1:14">
      <c r="A30" s="20">
        <f t="shared" si="0"/>
        <v>2</v>
      </c>
      <c r="B30" s="125" t="s">
        <v>365</v>
      </c>
      <c r="C30" s="66">
        <v>2005</v>
      </c>
      <c r="D30" s="182">
        <v>19.319524057999999</v>
      </c>
      <c r="E30" s="182">
        <v>11514</v>
      </c>
      <c r="F30" s="182">
        <v>17.822437910000001</v>
      </c>
      <c r="G30" s="182">
        <v>7006</v>
      </c>
      <c r="H30" s="5"/>
      <c r="I30" s="182">
        <v>20.387666348</v>
      </c>
      <c r="J30" s="182">
        <v>11497</v>
      </c>
      <c r="K30" s="182">
        <v>16.077459775000001</v>
      </c>
      <c r="L30" s="182">
        <v>7023</v>
      </c>
      <c r="N30" s="72"/>
    </row>
    <row r="31" spans="1:14">
      <c r="A31" s="20">
        <f t="shared" si="0"/>
        <v>2</v>
      </c>
      <c r="B31" s="125" t="s">
        <v>365</v>
      </c>
      <c r="C31" s="66">
        <v>2006</v>
      </c>
      <c r="D31" s="182">
        <v>19.282121212</v>
      </c>
      <c r="E31" s="182">
        <v>11550</v>
      </c>
      <c r="F31" s="182">
        <v>18.279091898000001</v>
      </c>
      <c r="G31" s="182">
        <v>7356</v>
      </c>
      <c r="H31" s="5"/>
      <c r="I31" s="182">
        <v>20.589475565000001</v>
      </c>
      <c r="J31" s="182">
        <v>11193</v>
      </c>
      <c r="K31" s="182">
        <v>16.428302864999999</v>
      </c>
      <c r="L31" s="182">
        <v>7713</v>
      </c>
      <c r="N31" s="72"/>
    </row>
    <row r="32" spans="1:14">
      <c r="A32" s="20">
        <f t="shared" si="0"/>
        <v>2</v>
      </c>
      <c r="B32" s="125" t="s">
        <v>365</v>
      </c>
      <c r="C32" s="66">
        <v>2007</v>
      </c>
      <c r="D32" s="182">
        <v>19.352539147000002</v>
      </c>
      <c r="E32" s="182">
        <v>11559</v>
      </c>
      <c r="F32" s="182">
        <v>18.773847213</v>
      </c>
      <c r="G32" s="182">
        <v>7265</v>
      </c>
      <c r="H32" s="5"/>
      <c r="I32" s="182">
        <v>20.987146291999998</v>
      </c>
      <c r="J32" s="182">
        <v>10814</v>
      </c>
      <c r="K32" s="182">
        <v>16.620177300999998</v>
      </c>
      <c r="L32" s="182">
        <v>8009</v>
      </c>
      <c r="N32" s="72"/>
    </row>
    <row r="33" spans="1:14">
      <c r="A33" s="20">
        <f t="shared" si="0"/>
        <v>2</v>
      </c>
      <c r="B33" s="125" t="s">
        <v>365</v>
      </c>
      <c r="C33" s="66">
        <v>2008</v>
      </c>
      <c r="D33" s="182">
        <v>19.062767475000001</v>
      </c>
      <c r="E33" s="182">
        <v>11917</v>
      </c>
      <c r="F33" s="182">
        <v>19.156590555000001</v>
      </c>
      <c r="G33" s="182">
        <v>7708</v>
      </c>
      <c r="H33" s="5"/>
      <c r="I33" s="182">
        <v>21.165459397999999</v>
      </c>
      <c r="J33" s="182">
        <v>10492</v>
      </c>
      <c r="K33" s="182">
        <v>16.726376875</v>
      </c>
      <c r="L33" s="182">
        <v>9133</v>
      </c>
      <c r="N33" s="72"/>
    </row>
    <row r="34" spans="1:14">
      <c r="A34" s="20">
        <f t="shared" si="0"/>
        <v>2</v>
      </c>
      <c r="B34" s="125" t="s">
        <v>365</v>
      </c>
      <c r="C34" s="66">
        <v>2009</v>
      </c>
      <c r="D34" s="182">
        <v>19.073689051999999</v>
      </c>
      <c r="E34" s="182">
        <v>10870</v>
      </c>
      <c r="F34" s="182">
        <v>19.528385571000001</v>
      </c>
      <c r="G34" s="182">
        <v>6764</v>
      </c>
      <c r="H34" s="5"/>
      <c r="I34" s="182">
        <v>21.557754308</v>
      </c>
      <c r="J34" s="182">
        <v>8995</v>
      </c>
      <c r="K34" s="182">
        <v>16.843268897000002</v>
      </c>
      <c r="L34" s="182">
        <v>8639</v>
      </c>
      <c r="N34" s="72"/>
    </row>
    <row r="35" spans="1:14">
      <c r="A35" s="20">
        <f t="shared" si="0"/>
        <v>2</v>
      </c>
      <c r="B35" s="125" t="s">
        <v>365</v>
      </c>
      <c r="C35" s="66">
        <v>2010</v>
      </c>
      <c r="D35" s="182">
        <v>19.336561955000001</v>
      </c>
      <c r="E35" s="182">
        <v>11460</v>
      </c>
      <c r="F35" s="182">
        <v>20.193705674</v>
      </c>
      <c r="G35" s="182">
        <v>6768</v>
      </c>
      <c r="H35" s="5"/>
      <c r="I35" s="182">
        <v>22.290996234000001</v>
      </c>
      <c r="J35" s="182">
        <v>8763</v>
      </c>
      <c r="K35" s="182">
        <v>17.214157422</v>
      </c>
      <c r="L35" s="182">
        <v>9465</v>
      </c>
      <c r="N35" s="72"/>
    </row>
    <row r="36" spans="1:14">
      <c r="A36" s="20">
        <f t="shared" si="0"/>
        <v>2</v>
      </c>
      <c r="B36" s="125" t="s">
        <v>365</v>
      </c>
      <c r="C36" s="66">
        <v>2011</v>
      </c>
      <c r="D36" s="182">
        <v>19.207771429000001</v>
      </c>
      <c r="E36" s="182">
        <v>13125</v>
      </c>
      <c r="F36" s="182">
        <v>20.664540138</v>
      </c>
      <c r="G36" s="182">
        <v>7524</v>
      </c>
      <c r="H36" s="5"/>
      <c r="I36" s="182">
        <v>22.403079225999999</v>
      </c>
      <c r="J36" s="182">
        <v>9353</v>
      </c>
      <c r="K36" s="182">
        <v>17.532400849999998</v>
      </c>
      <c r="L36" s="182">
        <v>11296</v>
      </c>
      <c r="N36" s="72"/>
    </row>
    <row r="37" spans="1:14">
      <c r="A37" s="20">
        <f t="shared" si="0"/>
        <v>2</v>
      </c>
      <c r="B37" s="125" t="s">
        <v>365</v>
      </c>
      <c r="C37" s="66">
        <v>2012</v>
      </c>
      <c r="D37" s="182">
        <v>19.326660779000001</v>
      </c>
      <c r="E37" s="182">
        <v>10191</v>
      </c>
      <c r="F37" s="182">
        <v>20.991626793999998</v>
      </c>
      <c r="G37" s="182">
        <v>5852</v>
      </c>
      <c r="H37" s="5"/>
      <c r="I37" s="182">
        <v>22.866607903999999</v>
      </c>
      <c r="J37" s="182">
        <v>6807</v>
      </c>
      <c r="K37" s="182">
        <v>17.771088250999998</v>
      </c>
      <c r="L37" s="182">
        <v>9235</v>
      </c>
      <c r="N37" s="72"/>
    </row>
    <row r="38" spans="1:14">
      <c r="A38" s="20">
        <f t="shared" si="0"/>
        <v>2</v>
      </c>
      <c r="B38" s="125" t="s">
        <v>365</v>
      </c>
      <c r="C38" s="66">
        <v>2013</v>
      </c>
      <c r="D38" s="182">
        <v>19.177516037</v>
      </c>
      <c r="E38" s="182">
        <v>9509</v>
      </c>
      <c r="F38" s="182">
        <v>21.412381137000001</v>
      </c>
      <c r="G38" s="182">
        <v>5153</v>
      </c>
      <c r="H38" s="5"/>
      <c r="I38" s="182">
        <v>23.026151316</v>
      </c>
      <c r="J38" s="182">
        <v>6080</v>
      </c>
      <c r="K38" s="182">
        <v>17.790442890000001</v>
      </c>
      <c r="L38" s="182">
        <v>8580</v>
      </c>
      <c r="N38" s="72"/>
    </row>
    <row r="39" spans="1:14">
      <c r="A39" s="20">
        <f t="shared" si="0"/>
        <v>2</v>
      </c>
      <c r="B39" s="125" t="s">
        <v>365</v>
      </c>
      <c r="C39" s="66">
        <v>2014</v>
      </c>
      <c r="D39" s="182">
        <v>19.226206069</v>
      </c>
      <c r="E39" s="182">
        <v>9162</v>
      </c>
      <c r="F39" s="182">
        <v>21.583166732999999</v>
      </c>
      <c r="G39" s="182">
        <v>5002</v>
      </c>
      <c r="H39" s="5"/>
      <c r="I39" s="182">
        <v>23.190431196999999</v>
      </c>
      <c r="J39" s="182">
        <v>5821</v>
      </c>
      <c r="K39" s="182">
        <v>17.872572524999999</v>
      </c>
      <c r="L39" s="182">
        <v>8342</v>
      </c>
      <c r="N39" s="72"/>
    </row>
    <row r="40" spans="1:14">
      <c r="A40" s="20">
        <f t="shared" si="0"/>
        <v>2</v>
      </c>
      <c r="B40" s="125" t="s">
        <v>365</v>
      </c>
      <c r="C40" s="66">
        <v>2015</v>
      </c>
      <c r="D40" s="182">
        <v>19.169186393</v>
      </c>
      <c r="E40" s="182">
        <v>10054</v>
      </c>
      <c r="F40" s="182">
        <v>22.082814070000001</v>
      </c>
      <c r="G40" s="182">
        <v>4975</v>
      </c>
      <c r="H40" s="5"/>
      <c r="I40" s="182">
        <v>23.478094922</v>
      </c>
      <c r="J40" s="182">
        <v>6026</v>
      </c>
      <c r="K40" s="182">
        <v>17.895146061999998</v>
      </c>
      <c r="L40" s="182">
        <v>9003</v>
      </c>
      <c r="N40" s="72"/>
    </row>
    <row r="41" spans="1:14">
      <c r="A41" s="20">
        <f t="shared" si="0"/>
        <v>2</v>
      </c>
      <c r="B41" s="125" t="s">
        <v>365</v>
      </c>
      <c r="C41" s="66">
        <v>2016</v>
      </c>
      <c r="D41" s="182">
        <v>19.176286399999999</v>
      </c>
      <c r="E41" s="182">
        <v>9581</v>
      </c>
      <c r="F41" s="182">
        <v>22.342273307999999</v>
      </c>
      <c r="G41" s="182">
        <v>4698</v>
      </c>
      <c r="H41" s="5"/>
      <c r="I41" s="182">
        <v>23.667442276999999</v>
      </c>
      <c r="J41" s="182">
        <v>5587</v>
      </c>
      <c r="K41" s="182">
        <v>18.002531353999998</v>
      </c>
      <c r="L41" s="182">
        <v>8691</v>
      </c>
      <c r="N41" s="72"/>
    </row>
    <row r="42" spans="1:14">
      <c r="A42" s="20">
        <f t="shared" si="0"/>
        <v>2</v>
      </c>
      <c r="B42" s="125" t="s">
        <v>365</v>
      </c>
      <c r="C42" s="66">
        <v>2017</v>
      </c>
      <c r="D42" s="182">
        <v>18.824990997</v>
      </c>
      <c r="E42" s="182">
        <v>11108</v>
      </c>
      <c r="F42" s="182">
        <v>22.258511252000002</v>
      </c>
      <c r="G42" s="182">
        <v>5199</v>
      </c>
      <c r="H42" s="5"/>
      <c r="I42" s="182">
        <v>23.469171954</v>
      </c>
      <c r="J42" s="182">
        <v>6147</v>
      </c>
      <c r="K42" s="182">
        <v>17.775054144999999</v>
      </c>
      <c r="L42" s="182">
        <v>10158</v>
      </c>
      <c r="N42" s="72"/>
    </row>
    <row r="43" spans="1:14">
      <c r="A43" s="20">
        <f t="shared" si="0"/>
        <v>2</v>
      </c>
      <c r="B43" s="125" t="s">
        <v>365</v>
      </c>
      <c r="C43" s="66">
        <v>2018</v>
      </c>
      <c r="D43" s="182">
        <v>18.758585936999999</v>
      </c>
      <c r="E43" s="182">
        <v>12899</v>
      </c>
      <c r="F43" s="182">
        <v>22.449938628999998</v>
      </c>
      <c r="G43" s="182">
        <v>5703</v>
      </c>
      <c r="H43" s="5"/>
      <c r="I43" s="182">
        <v>23.709058188</v>
      </c>
      <c r="J43" s="182">
        <v>6668</v>
      </c>
      <c r="K43" s="182">
        <v>17.764503689000001</v>
      </c>
      <c r="L43" s="182">
        <v>11928</v>
      </c>
      <c r="N43" s="72"/>
    </row>
    <row r="44" spans="1:14">
      <c r="A44" s="20">
        <f t="shared" si="0"/>
        <v>2</v>
      </c>
      <c r="B44" s="125" t="s">
        <v>365</v>
      </c>
      <c r="C44" s="66">
        <v>2019</v>
      </c>
      <c r="D44" s="182">
        <v>18.739712084000001</v>
      </c>
      <c r="E44" s="182">
        <v>13754</v>
      </c>
      <c r="F44" s="182">
        <v>22.495054484000001</v>
      </c>
      <c r="G44" s="182">
        <v>5965</v>
      </c>
      <c r="H44" s="5"/>
      <c r="I44" s="182">
        <v>23.649977781</v>
      </c>
      <c r="J44" s="182">
        <v>6751</v>
      </c>
      <c r="K44" s="182">
        <v>17.917451011000001</v>
      </c>
      <c r="L44" s="182">
        <v>12962</v>
      </c>
      <c r="N44" s="72"/>
    </row>
    <row r="45" spans="1:14">
      <c r="A45" s="20">
        <f t="shared" si="0"/>
        <v>2</v>
      </c>
      <c r="B45" s="125" t="s">
        <v>365</v>
      </c>
      <c r="C45" s="66">
        <v>2020</v>
      </c>
      <c r="D45" s="182">
        <v>18.439962341000001</v>
      </c>
      <c r="E45" s="182">
        <v>13808</v>
      </c>
      <c r="F45" s="182">
        <v>22.783051433000001</v>
      </c>
      <c r="G45" s="182">
        <v>5794</v>
      </c>
      <c r="H45" s="5"/>
      <c r="I45" s="182">
        <v>23.528072838</v>
      </c>
      <c r="J45" s="182">
        <v>6590</v>
      </c>
      <c r="K45" s="182">
        <v>17.806583096000001</v>
      </c>
      <c r="L45" s="182">
        <v>13003</v>
      </c>
      <c r="N45" s="72"/>
    </row>
    <row r="46" spans="1:14">
      <c r="A46" s="20">
        <f t="shared" si="0"/>
        <v>2</v>
      </c>
      <c r="B46" s="125" t="s">
        <v>365</v>
      </c>
      <c r="C46" s="66">
        <v>2021</v>
      </c>
      <c r="D46" s="182">
        <v>18.903823549999998</v>
      </c>
      <c r="E46" s="182">
        <v>14463</v>
      </c>
      <c r="F46" s="182">
        <v>23.189803778000002</v>
      </c>
      <c r="G46" s="182">
        <v>5453</v>
      </c>
      <c r="H46" s="5"/>
      <c r="I46" s="182">
        <v>24.199655226000001</v>
      </c>
      <c r="J46" s="182">
        <v>6381</v>
      </c>
      <c r="K46" s="182">
        <v>18.143976928000001</v>
      </c>
      <c r="L46" s="182">
        <v>13523</v>
      </c>
      <c r="N46" s="72"/>
    </row>
    <row r="47" spans="1:14">
      <c r="B47" s="125" t="s">
        <v>365</v>
      </c>
      <c r="C47" s="66">
        <v>2022</v>
      </c>
      <c r="D47" s="182">
        <v>18.524291890000001</v>
      </c>
      <c r="E47" s="182">
        <v>15499</v>
      </c>
      <c r="F47" s="182">
        <v>23.346358118000001</v>
      </c>
      <c r="G47" s="182">
        <v>5272</v>
      </c>
      <c r="H47" s="5"/>
      <c r="I47" s="182">
        <v>24.304251269000002</v>
      </c>
      <c r="J47" s="182">
        <v>6304</v>
      </c>
      <c r="K47" s="182">
        <v>17.776017159999999</v>
      </c>
      <c r="L47" s="182">
        <v>14452</v>
      </c>
      <c r="N47" s="72"/>
    </row>
    <row r="48" spans="1:14">
      <c r="B48" s="125" t="s">
        <v>365</v>
      </c>
      <c r="C48" s="66">
        <v>2023</v>
      </c>
      <c r="D48" s="182">
        <v>17.685386632</v>
      </c>
      <c r="E48" s="182">
        <v>15260</v>
      </c>
      <c r="F48" s="182">
        <v>23.278437689</v>
      </c>
      <c r="G48" s="182">
        <v>4967</v>
      </c>
      <c r="H48" s="5"/>
      <c r="I48" s="182">
        <v>23.938482806</v>
      </c>
      <c r="J48" s="182">
        <v>5787</v>
      </c>
      <c r="K48" s="182">
        <v>17.129927817999999</v>
      </c>
      <c r="L48" s="182">
        <v>14408</v>
      </c>
      <c r="N48" s="72"/>
    </row>
    <row r="49" spans="1:14">
      <c r="A49" s="20">
        <f>IF(B49=B46, A46, A46+1)</f>
        <v>3</v>
      </c>
      <c r="B49" s="125" t="s">
        <v>366</v>
      </c>
      <c r="C49" s="66">
        <v>2001</v>
      </c>
      <c r="D49" s="182">
        <v>18.139254413</v>
      </c>
      <c r="E49" s="182">
        <v>80098</v>
      </c>
      <c r="F49" s="182">
        <v>15.155907655</v>
      </c>
      <c r="G49" s="182">
        <v>43359</v>
      </c>
      <c r="H49" s="5"/>
      <c r="I49" s="182">
        <v>17.261093475999999</v>
      </c>
      <c r="J49" s="182">
        <v>118448</v>
      </c>
      <c r="K49" s="182">
        <v>13.071514183</v>
      </c>
      <c r="L49" s="182">
        <v>5006</v>
      </c>
      <c r="N49" s="72"/>
    </row>
    <row r="50" spans="1:14">
      <c r="A50" s="20">
        <f t="shared" si="0"/>
        <v>3</v>
      </c>
      <c r="B50" s="125" t="s">
        <v>366</v>
      </c>
      <c r="C50" s="66">
        <v>2002</v>
      </c>
      <c r="D50" s="182">
        <v>18.297009247999998</v>
      </c>
      <c r="E50" s="182">
        <v>76235</v>
      </c>
      <c r="F50" s="182">
        <v>15.285210614</v>
      </c>
      <c r="G50" s="182">
        <v>48501</v>
      </c>
      <c r="H50" s="5"/>
      <c r="I50" s="182">
        <v>17.29598064</v>
      </c>
      <c r="J50" s="182">
        <v>118800</v>
      </c>
      <c r="K50" s="182">
        <v>13.720883196000001</v>
      </c>
      <c r="L50" s="182">
        <v>5933</v>
      </c>
      <c r="N50" s="72"/>
    </row>
    <row r="51" spans="1:14">
      <c r="A51" s="20">
        <f t="shared" si="0"/>
        <v>3</v>
      </c>
      <c r="B51" s="125" t="s">
        <v>366</v>
      </c>
      <c r="C51" s="66">
        <v>2003</v>
      </c>
      <c r="D51" s="182">
        <v>18.327327244999999</v>
      </c>
      <c r="E51" s="182">
        <v>73037</v>
      </c>
      <c r="F51" s="182">
        <v>15.411759375000001</v>
      </c>
      <c r="G51" s="182">
        <v>55173</v>
      </c>
      <c r="H51" s="5"/>
      <c r="I51" s="182">
        <v>17.244092276</v>
      </c>
      <c r="J51" s="182">
        <v>121028</v>
      </c>
      <c r="K51" s="182">
        <v>14.183792815</v>
      </c>
      <c r="L51" s="182">
        <v>7182</v>
      </c>
      <c r="N51" s="72"/>
    </row>
    <row r="52" spans="1:14">
      <c r="A52" s="20">
        <f t="shared" si="0"/>
        <v>3</v>
      </c>
      <c r="B52" s="125" t="s">
        <v>366</v>
      </c>
      <c r="C52" s="66">
        <v>2004</v>
      </c>
      <c r="D52" s="182">
        <v>18.429622209000001</v>
      </c>
      <c r="E52" s="182">
        <v>72871</v>
      </c>
      <c r="F52" s="182">
        <v>15.57900156</v>
      </c>
      <c r="G52" s="182">
        <v>64100</v>
      </c>
      <c r="H52" s="5"/>
      <c r="I52" s="182">
        <v>17.238290061000001</v>
      </c>
      <c r="J52" s="182">
        <v>128566</v>
      </c>
      <c r="K52" s="182">
        <v>14.912422656</v>
      </c>
      <c r="L52" s="182">
        <v>8404</v>
      </c>
      <c r="N52" s="72"/>
    </row>
    <row r="53" spans="1:14">
      <c r="A53" s="20">
        <f t="shared" si="0"/>
        <v>3</v>
      </c>
      <c r="B53" s="125" t="s">
        <v>366</v>
      </c>
      <c r="C53" s="66">
        <v>2005</v>
      </c>
      <c r="D53" s="182">
        <v>18.356906679000002</v>
      </c>
      <c r="E53" s="182">
        <v>71677</v>
      </c>
      <c r="F53" s="182">
        <v>15.622951477000001</v>
      </c>
      <c r="G53" s="182">
        <v>74810</v>
      </c>
      <c r="H53" s="5"/>
      <c r="I53" s="182">
        <v>17.088119348999999</v>
      </c>
      <c r="J53" s="182">
        <v>136474</v>
      </c>
      <c r="K53" s="182">
        <v>15.223332001999999</v>
      </c>
      <c r="L53" s="182">
        <v>10012</v>
      </c>
      <c r="N53" s="72"/>
    </row>
    <row r="54" spans="1:14">
      <c r="A54" s="20">
        <f t="shared" si="0"/>
        <v>3</v>
      </c>
      <c r="B54" s="125" t="s">
        <v>366</v>
      </c>
      <c r="C54" s="66">
        <v>2006</v>
      </c>
      <c r="D54" s="182">
        <v>18.377674952</v>
      </c>
      <c r="E54" s="182">
        <v>68833</v>
      </c>
      <c r="F54" s="182">
        <v>15.768694672000001</v>
      </c>
      <c r="G54" s="182">
        <v>83366</v>
      </c>
      <c r="H54" s="5"/>
      <c r="I54" s="182">
        <v>17.052212017999999</v>
      </c>
      <c r="J54" s="182">
        <v>140686</v>
      </c>
      <c r="K54" s="182">
        <v>15.681869516000001</v>
      </c>
      <c r="L54" s="182">
        <v>11511</v>
      </c>
      <c r="N54" s="72"/>
    </row>
    <row r="55" spans="1:14">
      <c r="A55" s="20">
        <f t="shared" si="0"/>
        <v>3</v>
      </c>
      <c r="B55" s="125" t="s">
        <v>366</v>
      </c>
      <c r="C55" s="66">
        <v>2007</v>
      </c>
      <c r="D55" s="182">
        <v>18.399160040999998</v>
      </c>
      <c r="E55" s="182">
        <v>66908</v>
      </c>
      <c r="F55" s="182">
        <v>16.061099548000001</v>
      </c>
      <c r="G55" s="182">
        <v>90328</v>
      </c>
      <c r="H55" s="5"/>
      <c r="I55" s="182">
        <v>17.124818122000001</v>
      </c>
      <c r="J55" s="182">
        <v>145015</v>
      </c>
      <c r="K55" s="182">
        <v>16.237867256000001</v>
      </c>
      <c r="L55" s="182">
        <v>12219</v>
      </c>
      <c r="N55" s="72"/>
    </row>
    <row r="56" spans="1:14">
      <c r="A56" s="20">
        <f t="shared" si="0"/>
        <v>3</v>
      </c>
      <c r="B56" s="125" t="s">
        <v>366</v>
      </c>
      <c r="C56" s="66">
        <v>2008</v>
      </c>
      <c r="D56" s="182">
        <v>18.404164532999999</v>
      </c>
      <c r="E56" s="182">
        <v>64449</v>
      </c>
      <c r="F56" s="182">
        <v>16.447345480999999</v>
      </c>
      <c r="G56" s="182">
        <v>94066</v>
      </c>
      <c r="H56" s="5"/>
      <c r="I56" s="182">
        <v>17.275622888000001</v>
      </c>
      <c r="J56" s="182">
        <v>145612</v>
      </c>
      <c r="K56" s="182">
        <v>16.874215298999999</v>
      </c>
      <c r="L56" s="182">
        <v>12903</v>
      </c>
      <c r="N56" s="72"/>
    </row>
    <row r="57" spans="1:14">
      <c r="A57" s="20">
        <f t="shared" si="0"/>
        <v>3</v>
      </c>
      <c r="B57" s="125" t="s">
        <v>366</v>
      </c>
      <c r="C57" s="66">
        <v>2009</v>
      </c>
      <c r="D57" s="182">
        <v>18.488665674</v>
      </c>
      <c r="E57" s="182">
        <v>55054</v>
      </c>
      <c r="F57" s="182">
        <v>16.858935085999999</v>
      </c>
      <c r="G57" s="182">
        <v>85528</v>
      </c>
      <c r="H57" s="5"/>
      <c r="I57" s="182">
        <v>17.512626968999999</v>
      </c>
      <c r="J57" s="182">
        <v>128772</v>
      </c>
      <c r="K57" s="182">
        <v>17.329352981</v>
      </c>
      <c r="L57" s="182">
        <v>11808</v>
      </c>
      <c r="N57" s="72"/>
    </row>
    <row r="58" spans="1:14">
      <c r="A58" s="20">
        <f t="shared" si="0"/>
        <v>3</v>
      </c>
      <c r="B58" s="125" t="s">
        <v>366</v>
      </c>
      <c r="C58" s="66">
        <v>2010</v>
      </c>
      <c r="D58" s="182">
        <v>18.812882629000001</v>
      </c>
      <c r="E58" s="182">
        <v>53250</v>
      </c>
      <c r="F58" s="182">
        <v>17.312900655</v>
      </c>
      <c r="G58" s="182">
        <v>86577</v>
      </c>
      <c r="H58" s="5"/>
      <c r="I58" s="182">
        <v>17.873363300000001</v>
      </c>
      <c r="J58" s="182">
        <v>127696</v>
      </c>
      <c r="K58" s="182">
        <v>17.997526997000001</v>
      </c>
      <c r="L58" s="182">
        <v>12131</v>
      </c>
      <c r="N58" s="72"/>
    </row>
    <row r="59" spans="1:14">
      <c r="A59" s="20">
        <f t="shared" si="0"/>
        <v>3</v>
      </c>
      <c r="B59" s="125" t="s">
        <v>366</v>
      </c>
      <c r="C59" s="66">
        <v>2011</v>
      </c>
      <c r="D59" s="182">
        <v>18.767161584</v>
      </c>
      <c r="E59" s="182">
        <v>58663</v>
      </c>
      <c r="F59" s="182">
        <v>17.783435451999999</v>
      </c>
      <c r="G59" s="182">
        <v>103311</v>
      </c>
      <c r="H59" s="5"/>
      <c r="I59" s="182">
        <v>18.096653355000001</v>
      </c>
      <c r="J59" s="182">
        <v>147491</v>
      </c>
      <c r="K59" s="182">
        <v>18.577130231000002</v>
      </c>
      <c r="L59" s="182">
        <v>14482</v>
      </c>
      <c r="N59" s="72"/>
    </row>
    <row r="60" spans="1:14">
      <c r="A60" s="20">
        <f t="shared" si="0"/>
        <v>3</v>
      </c>
      <c r="B60" s="125" t="s">
        <v>366</v>
      </c>
      <c r="C60" s="66">
        <v>2012</v>
      </c>
      <c r="D60" s="182">
        <v>19.048572179000001</v>
      </c>
      <c r="E60" s="182">
        <v>45664</v>
      </c>
      <c r="F60" s="182">
        <v>18.326962676000001</v>
      </c>
      <c r="G60" s="182">
        <v>81101</v>
      </c>
      <c r="H60" s="5"/>
      <c r="I60" s="182">
        <v>18.525690297000001</v>
      </c>
      <c r="J60" s="182">
        <v>115530</v>
      </c>
      <c r="K60" s="182">
        <v>19.217681624000001</v>
      </c>
      <c r="L60" s="182">
        <v>11232</v>
      </c>
      <c r="N60" s="72"/>
    </row>
    <row r="61" spans="1:14">
      <c r="A61" s="20">
        <f t="shared" si="0"/>
        <v>3</v>
      </c>
      <c r="B61" s="125" t="s">
        <v>366</v>
      </c>
      <c r="C61" s="66">
        <v>2013</v>
      </c>
      <c r="D61" s="182">
        <v>18.875625524</v>
      </c>
      <c r="E61" s="182">
        <v>46561</v>
      </c>
      <c r="F61" s="182">
        <v>18.723640128</v>
      </c>
      <c r="G61" s="182">
        <v>85964</v>
      </c>
      <c r="H61" s="5"/>
      <c r="I61" s="182">
        <v>18.696047061000002</v>
      </c>
      <c r="J61" s="182">
        <v>121884</v>
      </c>
      <c r="K61" s="182">
        <v>19.706390977000002</v>
      </c>
      <c r="L61" s="182">
        <v>10640</v>
      </c>
      <c r="N61" s="72"/>
    </row>
    <row r="62" spans="1:14">
      <c r="A62" s="20">
        <f t="shared" si="0"/>
        <v>3</v>
      </c>
      <c r="B62" s="125" t="s">
        <v>366</v>
      </c>
      <c r="C62" s="66">
        <v>2014</v>
      </c>
      <c r="D62" s="182">
        <v>19.083959382</v>
      </c>
      <c r="E62" s="182">
        <v>48452</v>
      </c>
      <c r="F62" s="182">
        <v>19.068896924000001</v>
      </c>
      <c r="G62" s="182">
        <v>90991</v>
      </c>
      <c r="H62" s="5"/>
      <c r="I62" s="182">
        <v>18.987497481999998</v>
      </c>
      <c r="J62" s="182">
        <v>129094</v>
      </c>
      <c r="K62" s="182">
        <v>20.154797564999999</v>
      </c>
      <c r="L62" s="182">
        <v>10349</v>
      </c>
      <c r="N62" s="72"/>
    </row>
    <row r="63" spans="1:14">
      <c r="A63" s="20">
        <f t="shared" si="0"/>
        <v>3</v>
      </c>
      <c r="B63" s="125" t="s">
        <v>366</v>
      </c>
      <c r="C63" s="66">
        <v>2015</v>
      </c>
      <c r="D63" s="182">
        <v>19.314310840000001</v>
      </c>
      <c r="E63" s="182">
        <v>52876</v>
      </c>
      <c r="F63" s="182">
        <v>19.414449998999999</v>
      </c>
      <c r="G63" s="182">
        <v>98609</v>
      </c>
      <c r="H63" s="5"/>
      <c r="I63" s="182">
        <v>19.281043716999999</v>
      </c>
      <c r="J63" s="182">
        <v>141341</v>
      </c>
      <c r="K63" s="182">
        <v>20.752514297000001</v>
      </c>
      <c r="L63" s="182">
        <v>10142</v>
      </c>
      <c r="N63" s="72"/>
    </row>
    <row r="64" spans="1:14">
      <c r="A64" s="20">
        <f t="shared" si="0"/>
        <v>3</v>
      </c>
      <c r="B64" s="125" t="s">
        <v>366</v>
      </c>
      <c r="C64" s="66">
        <v>2016</v>
      </c>
      <c r="D64" s="182">
        <v>19.375870573</v>
      </c>
      <c r="E64" s="182">
        <v>50685</v>
      </c>
      <c r="F64" s="182">
        <v>19.674983783999998</v>
      </c>
      <c r="G64" s="182">
        <v>97129</v>
      </c>
      <c r="H64" s="5"/>
      <c r="I64" s="182">
        <v>19.471890103</v>
      </c>
      <c r="J64" s="182">
        <v>138421</v>
      </c>
      <c r="K64" s="182">
        <v>21.073019934000001</v>
      </c>
      <c r="L64" s="182">
        <v>9381</v>
      </c>
      <c r="N64" s="72"/>
    </row>
    <row r="65" spans="1:14">
      <c r="A65" s="20">
        <f t="shared" si="0"/>
        <v>3</v>
      </c>
      <c r="B65" s="125" t="s">
        <v>366</v>
      </c>
      <c r="C65" s="66">
        <v>2017</v>
      </c>
      <c r="D65" s="182">
        <v>19.255339077999999</v>
      </c>
      <c r="E65" s="182">
        <v>58718</v>
      </c>
      <c r="F65" s="182">
        <v>19.781541733000001</v>
      </c>
      <c r="G65" s="182">
        <v>111939</v>
      </c>
      <c r="H65" s="5"/>
      <c r="I65" s="182">
        <v>19.508643911</v>
      </c>
      <c r="J65" s="182">
        <v>160749</v>
      </c>
      <c r="K65" s="182">
        <v>21.114121096000002</v>
      </c>
      <c r="L65" s="182">
        <v>9893</v>
      </c>
      <c r="N65" s="72"/>
    </row>
    <row r="66" spans="1:14">
      <c r="A66" s="20">
        <f t="shared" si="0"/>
        <v>3</v>
      </c>
      <c r="B66" s="125" t="s">
        <v>366</v>
      </c>
      <c r="C66" s="66">
        <v>2018</v>
      </c>
      <c r="D66" s="182">
        <v>19.153358621999999</v>
      </c>
      <c r="E66" s="182">
        <v>63270</v>
      </c>
      <c r="F66" s="182">
        <v>19.959674406000001</v>
      </c>
      <c r="G66" s="182">
        <v>123098</v>
      </c>
      <c r="H66" s="5"/>
      <c r="I66" s="182">
        <v>19.581965531000002</v>
      </c>
      <c r="J66" s="182">
        <v>175464</v>
      </c>
      <c r="K66" s="182">
        <v>21.401361170000001</v>
      </c>
      <c r="L66" s="182">
        <v>10873</v>
      </c>
      <c r="N66" s="72"/>
    </row>
    <row r="67" spans="1:14">
      <c r="A67" s="20">
        <f t="shared" si="0"/>
        <v>3</v>
      </c>
      <c r="B67" s="125" t="s">
        <v>366</v>
      </c>
      <c r="C67" s="66">
        <v>2019</v>
      </c>
      <c r="D67" s="182">
        <v>19.104307849000001</v>
      </c>
      <c r="E67" s="182">
        <v>64928</v>
      </c>
      <c r="F67" s="182">
        <v>20.103456252000001</v>
      </c>
      <c r="G67" s="182">
        <v>125367</v>
      </c>
      <c r="H67" s="5"/>
      <c r="I67" s="182">
        <v>19.656762352000001</v>
      </c>
      <c r="J67" s="182">
        <v>179198</v>
      </c>
      <c r="K67" s="182">
        <v>21.557850864999999</v>
      </c>
      <c r="L67" s="182">
        <v>11037</v>
      </c>
      <c r="N67" s="72"/>
    </row>
    <row r="68" spans="1:14">
      <c r="A68" s="20">
        <f t="shared" si="0"/>
        <v>3</v>
      </c>
      <c r="B68" s="125" t="s">
        <v>366</v>
      </c>
      <c r="C68" s="66">
        <v>2020</v>
      </c>
      <c r="D68" s="182">
        <v>18.991773631000001</v>
      </c>
      <c r="E68" s="182">
        <v>62482</v>
      </c>
      <c r="F68" s="182">
        <v>20.026680004999999</v>
      </c>
      <c r="G68" s="182">
        <v>120952</v>
      </c>
      <c r="H68" s="5"/>
      <c r="I68" s="182">
        <v>19.584090056000001</v>
      </c>
      <c r="J68" s="182">
        <v>173225</v>
      </c>
      <c r="K68" s="182">
        <v>21.314054480999999</v>
      </c>
      <c r="L68" s="182">
        <v>10132</v>
      </c>
      <c r="N68" s="72"/>
    </row>
    <row r="69" spans="1:14">
      <c r="A69" s="20">
        <f t="shared" si="0"/>
        <v>3</v>
      </c>
      <c r="B69" s="125" t="s">
        <v>366</v>
      </c>
      <c r="C69" s="66">
        <v>2021</v>
      </c>
      <c r="D69" s="182">
        <v>18.974282578</v>
      </c>
      <c r="E69" s="182">
        <v>63770</v>
      </c>
      <c r="F69" s="182">
        <v>20.039793251999999</v>
      </c>
      <c r="G69" s="182">
        <v>124016</v>
      </c>
      <c r="H69" s="5"/>
      <c r="I69" s="182">
        <v>19.598021764999999</v>
      </c>
      <c r="J69" s="182">
        <v>177532</v>
      </c>
      <c r="K69" s="182">
        <v>21.257366027</v>
      </c>
      <c r="L69" s="182">
        <v>10114</v>
      </c>
      <c r="N69" s="72"/>
    </row>
    <row r="70" spans="1:14">
      <c r="B70" s="193" t="s">
        <v>366</v>
      </c>
      <c r="C70" s="188">
        <v>2022</v>
      </c>
      <c r="D70" s="200">
        <v>18.962517108</v>
      </c>
      <c r="E70" s="200">
        <v>64296</v>
      </c>
      <c r="F70" s="200">
        <v>20.01294085</v>
      </c>
      <c r="G70" s="200">
        <v>126035</v>
      </c>
      <c r="H70" s="5"/>
      <c r="I70" s="200">
        <v>19.620483472</v>
      </c>
      <c r="J70" s="200">
        <v>179452</v>
      </c>
      <c r="K70" s="200">
        <v>20.529792017999998</v>
      </c>
      <c r="L70" s="200">
        <v>10674</v>
      </c>
      <c r="N70" s="72"/>
    </row>
    <row r="71" spans="1:14">
      <c r="B71" s="193" t="s">
        <v>366</v>
      </c>
      <c r="C71" s="188">
        <v>2023</v>
      </c>
      <c r="D71" s="200">
        <v>18.186842062</v>
      </c>
      <c r="E71" s="200">
        <v>60891</v>
      </c>
      <c r="F71" s="200">
        <v>19.920329259999999</v>
      </c>
      <c r="G71" s="200">
        <v>113831</v>
      </c>
      <c r="H71" s="5"/>
      <c r="I71" s="200">
        <v>19.323383845999999</v>
      </c>
      <c r="J71" s="200">
        <v>163258</v>
      </c>
      <c r="K71" s="200">
        <v>19.794018726000001</v>
      </c>
      <c r="L71" s="200">
        <v>11001</v>
      </c>
      <c r="N71" s="72"/>
    </row>
    <row r="72" spans="1:14">
      <c r="A72" s="20">
        <f>IF(B72=B69, A69, A69+1)</f>
        <v>4</v>
      </c>
      <c r="B72" s="125" t="s">
        <v>392</v>
      </c>
      <c r="C72" s="66">
        <v>2001</v>
      </c>
      <c r="D72" s="182">
        <v>18.216410768999999</v>
      </c>
      <c r="E72" s="182">
        <v>91964</v>
      </c>
      <c r="F72" s="182">
        <v>15.248180285</v>
      </c>
      <c r="G72" s="182">
        <v>48634</v>
      </c>
      <c r="H72" s="5"/>
      <c r="I72" s="182">
        <v>17.433945550000001</v>
      </c>
      <c r="J72" s="182">
        <v>130945</v>
      </c>
      <c r="K72" s="182">
        <v>13.871606218</v>
      </c>
      <c r="L72" s="182">
        <v>9650</v>
      </c>
      <c r="N72" s="72"/>
    </row>
    <row r="73" spans="1:14">
      <c r="A73" s="20">
        <f t="shared" si="0"/>
        <v>4</v>
      </c>
      <c r="B73" s="125" t="s">
        <v>392</v>
      </c>
      <c r="C73" s="66">
        <v>2002</v>
      </c>
      <c r="D73" s="182">
        <v>18.354595973999999</v>
      </c>
      <c r="E73" s="182">
        <v>88175</v>
      </c>
      <c r="F73" s="182">
        <v>15.412763443999999</v>
      </c>
      <c r="G73" s="182">
        <v>54186</v>
      </c>
      <c r="H73" s="5"/>
      <c r="I73" s="182">
        <v>17.484660775999998</v>
      </c>
      <c r="J73" s="182">
        <v>131167</v>
      </c>
      <c r="K73" s="182">
        <v>14.305987489</v>
      </c>
      <c r="L73" s="182">
        <v>11190</v>
      </c>
      <c r="N73" s="72"/>
    </row>
    <row r="74" spans="1:14">
      <c r="A74" s="20">
        <f t="shared" ref="A74:A143" si="1">IF(B74=B73, A73, A73+1)</f>
        <v>4</v>
      </c>
      <c r="B74" s="125" t="s">
        <v>392</v>
      </c>
      <c r="C74" s="66">
        <v>2003</v>
      </c>
      <c r="D74" s="182">
        <v>18.443747996999999</v>
      </c>
      <c r="E74" s="182">
        <v>84237</v>
      </c>
      <c r="F74" s="182">
        <v>15.558890165999999</v>
      </c>
      <c r="G74" s="182">
        <v>60910</v>
      </c>
      <c r="H74" s="5"/>
      <c r="I74" s="182">
        <v>17.463264318</v>
      </c>
      <c r="J74" s="182">
        <v>132242</v>
      </c>
      <c r="K74" s="182">
        <v>14.874690019000001</v>
      </c>
      <c r="L74" s="182">
        <v>12904</v>
      </c>
      <c r="N74" s="72"/>
    </row>
    <row r="75" spans="1:14">
      <c r="A75" s="20">
        <f t="shared" si="1"/>
        <v>4</v>
      </c>
      <c r="B75" s="125" t="s">
        <v>392</v>
      </c>
      <c r="C75" s="66">
        <v>2004</v>
      </c>
      <c r="D75" s="182">
        <v>18.551271141000001</v>
      </c>
      <c r="E75" s="182">
        <v>83429</v>
      </c>
      <c r="F75" s="182">
        <v>15.757052505000001</v>
      </c>
      <c r="G75" s="182">
        <v>69727</v>
      </c>
      <c r="H75" s="5"/>
      <c r="I75" s="182">
        <v>17.491222376</v>
      </c>
      <c r="J75" s="182">
        <v>138648</v>
      </c>
      <c r="K75" s="182">
        <v>15.252360929</v>
      </c>
      <c r="L75" s="182">
        <v>14507</v>
      </c>
      <c r="N75" s="72"/>
    </row>
    <row r="76" spans="1:14">
      <c r="A76" s="20">
        <f t="shared" si="1"/>
        <v>4</v>
      </c>
      <c r="B76" s="125" t="s">
        <v>392</v>
      </c>
      <c r="C76" s="66">
        <v>2005</v>
      </c>
      <c r="D76" s="182">
        <v>18.478639503</v>
      </c>
      <c r="E76" s="182">
        <v>81529</v>
      </c>
      <c r="F76" s="182">
        <v>15.795058248</v>
      </c>
      <c r="G76" s="182">
        <v>80174</v>
      </c>
      <c r="H76" s="5"/>
      <c r="I76" s="182">
        <v>17.330665012000001</v>
      </c>
      <c r="J76" s="182">
        <v>145035</v>
      </c>
      <c r="K76" s="182">
        <v>15.559128817</v>
      </c>
      <c r="L76" s="182">
        <v>16667</v>
      </c>
      <c r="N76" s="72"/>
    </row>
    <row r="77" spans="1:14">
      <c r="A77" s="20">
        <f t="shared" si="1"/>
        <v>4</v>
      </c>
      <c r="B77" s="125" t="s">
        <v>392</v>
      </c>
      <c r="C77" s="66">
        <v>2006</v>
      </c>
      <c r="D77" s="182">
        <v>18.477625080999999</v>
      </c>
      <c r="E77" s="182">
        <v>78369</v>
      </c>
      <c r="F77" s="182">
        <v>15.951444432000001</v>
      </c>
      <c r="G77" s="182">
        <v>88270</v>
      </c>
      <c r="H77" s="5"/>
      <c r="I77" s="182">
        <v>17.290580871</v>
      </c>
      <c r="J77" s="182">
        <v>147933</v>
      </c>
      <c r="K77" s="182">
        <v>15.944049400999999</v>
      </c>
      <c r="L77" s="182">
        <v>18704</v>
      </c>
      <c r="N77" s="72"/>
    </row>
    <row r="78" spans="1:14">
      <c r="A78" s="20">
        <f t="shared" si="1"/>
        <v>4</v>
      </c>
      <c r="B78" s="125" t="s">
        <v>392</v>
      </c>
      <c r="C78" s="66">
        <v>2007</v>
      </c>
      <c r="D78" s="182">
        <v>18.500085449</v>
      </c>
      <c r="E78" s="182">
        <v>76069</v>
      </c>
      <c r="F78" s="182">
        <v>16.233390877000001</v>
      </c>
      <c r="G78" s="182">
        <v>94421</v>
      </c>
      <c r="H78" s="5"/>
      <c r="I78" s="182">
        <v>17.360561860000001</v>
      </c>
      <c r="J78" s="182">
        <v>150963</v>
      </c>
      <c r="K78" s="182">
        <v>16.348058799</v>
      </c>
      <c r="L78" s="182">
        <v>19524</v>
      </c>
      <c r="N78" s="72"/>
    </row>
    <row r="79" spans="1:14">
      <c r="A79" s="20">
        <f t="shared" si="1"/>
        <v>4</v>
      </c>
      <c r="B79" s="125" t="s">
        <v>392</v>
      </c>
      <c r="C79" s="66">
        <v>2008</v>
      </c>
      <c r="D79" s="182">
        <v>18.452642872999999</v>
      </c>
      <c r="E79" s="182">
        <v>73632</v>
      </c>
      <c r="F79" s="182">
        <v>16.623423293999998</v>
      </c>
      <c r="G79" s="182">
        <v>97672</v>
      </c>
      <c r="H79" s="5"/>
      <c r="I79" s="182">
        <v>17.502914326999999</v>
      </c>
      <c r="J79" s="182">
        <v>150292</v>
      </c>
      <c r="K79" s="182">
        <v>16.742813630000001</v>
      </c>
      <c r="L79" s="182">
        <v>21012</v>
      </c>
      <c r="N79" s="72"/>
    </row>
    <row r="80" spans="1:14">
      <c r="A80" s="20">
        <f t="shared" si="1"/>
        <v>4</v>
      </c>
      <c r="B80" s="125" t="s">
        <v>392</v>
      </c>
      <c r="C80" s="66">
        <v>2009</v>
      </c>
      <c r="D80" s="182">
        <v>18.512190506</v>
      </c>
      <c r="E80" s="182">
        <v>63410</v>
      </c>
      <c r="F80" s="182">
        <v>17.021000863000001</v>
      </c>
      <c r="G80" s="182">
        <v>88044</v>
      </c>
      <c r="H80" s="5"/>
      <c r="I80" s="182">
        <v>17.733983804000001</v>
      </c>
      <c r="J80" s="182">
        <v>132007</v>
      </c>
      <c r="K80" s="182">
        <v>17.043970172000002</v>
      </c>
      <c r="L80" s="182">
        <v>19445</v>
      </c>
      <c r="N80" s="72"/>
    </row>
    <row r="81" spans="1:14">
      <c r="A81" s="20">
        <f t="shared" si="1"/>
        <v>4</v>
      </c>
      <c r="B81" s="125" t="s">
        <v>392</v>
      </c>
      <c r="C81" s="66">
        <v>2010</v>
      </c>
      <c r="D81" s="182">
        <v>18.811123705</v>
      </c>
      <c r="E81" s="182">
        <v>61760</v>
      </c>
      <c r="F81" s="182">
        <v>17.481285907</v>
      </c>
      <c r="G81" s="182">
        <v>88249</v>
      </c>
      <c r="H81" s="5"/>
      <c r="I81" s="182">
        <v>18.100084038999999</v>
      </c>
      <c r="J81" s="182">
        <v>129701</v>
      </c>
      <c r="K81" s="182">
        <v>17.573468584</v>
      </c>
      <c r="L81" s="182">
        <v>20308</v>
      </c>
      <c r="N81" s="72"/>
    </row>
    <row r="82" spans="1:14">
      <c r="A82" s="20">
        <f t="shared" si="1"/>
        <v>4</v>
      </c>
      <c r="B82" s="125" t="s">
        <v>392</v>
      </c>
      <c r="C82" s="66">
        <v>2011</v>
      </c>
      <c r="D82" s="182">
        <v>18.759278245000001</v>
      </c>
      <c r="E82" s="182">
        <v>68278</v>
      </c>
      <c r="F82" s="182">
        <v>17.936469855999999</v>
      </c>
      <c r="G82" s="182">
        <v>104415</v>
      </c>
      <c r="H82" s="5"/>
      <c r="I82" s="182">
        <v>18.300627294000002</v>
      </c>
      <c r="J82" s="182">
        <v>148734</v>
      </c>
      <c r="K82" s="182">
        <v>18.019951582000001</v>
      </c>
      <c r="L82" s="182">
        <v>23958</v>
      </c>
      <c r="N82" s="72"/>
    </row>
    <row r="83" spans="1:14">
      <c r="A83" s="20">
        <f t="shared" si="1"/>
        <v>4</v>
      </c>
      <c r="B83" s="125" t="s">
        <v>392</v>
      </c>
      <c r="C83" s="66">
        <v>2012</v>
      </c>
      <c r="D83" s="182">
        <v>18.980984572000001</v>
      </c>
      <c r="E83" s="182">
        <v>52957</v>
      </c>
      <c r="F83" s="182">
        <v>18.451479427999999</v>
      </c>
      <c r="G83" s="182">
        <v>81687</v>
      </c>
      <c r="H83" s="5"/>
      <c r="I83" s="182">
        <v>18.697721046000002</v>
      </c>
      <c r="J83" s="182">
        <v>115711</v>
      </c>
      <c r="K83" s="182">
        <v>18.427711162000001</v>
      </c>
      <c r="L83" s="182">
        <v>18931</v>
      </c>
      <c r="N83" s="72"/>
    </row>
    <row r="84" spans="1:14">
      <c r="A84" s="20">
        <f t="shared" si="1"/>
        <v>4</v>
      </c>
      <c r="B84" s="125" t="s">
        <v>392</v>
      </c>
      <c r="C84" s="66">
        <v>2013</v>
      </c>
      <c r="D84" s="182">
        <v>18.804374125999999</v>
      </c>
      <c r="E84" s="182">
        <v>52902</v>
      </c>
      <c r="F84" s="182">
        <v>18.800548151000001</v>
      </c>
      <c r="G84" s="182">
        <v>85013</v>
      </c>
      <c r="H84" s="5"/>
      <c r="I84" s="182">
        <v>18.820077772000001</v>
      </c>
      <c r="J84" s="182">
        <v>120352</v>
      </c>
      <c r="K84" s="182">
        <v>18.679193714</v>
      </c>
      <c r="L84" s="182">
        <v>17562</v>
      </c>
      <c r="N84" s="72"/>
    </row>
    <row r="85" spans="1:14">
      <c r="A85" s="20">
        <f t="shared" si="1"/>
        <v>4</v>
      </c>
      <c r="B85" s="125" t="s">
        <v>392</v>
      </c>
      <c r="C85" s="66">
        <v>2014</v>
      </c>
      <c r="D85" s="182">
        <v>19.011680184999999</v>
      </c>
      <c r="E85" s="182">
        <v>54494</v>
      </c>
      <c r="F85" s="182">
        <v>19.128151798000001</v>
      </c>
      <c r="G85" s="182">
        <v>89909</v>
      </c>
      <c r="H85" s="5"/>
      <c r="I85" s="182">
        <v>19.098046067999999</v>
      </c>
      <c r="J85" s="182">
        <v>127333</v>
      </c>
      <c r="K85" s="182">
        <v>18.980549534000001</v>
      </c>
      <c r="L85" s="182">
        <v>17069</v>
      </c>
      <c r="N85" s="72"/>
    </row>
    <row r="86" spans="1:14">
      <c r="A86" s="20">
        <f t="shared" si="1"/>
        <v>4</v>
      </c>
      <c r="B86" s="125" t="s">
        <v>392</v>
      </c>
      <c r="C86" s="66">
        <v>2015</v>
      </c>
      <c r="D86" s="182">
        <v>19.139686793999999</v>
      </c>
      <c r="E86" s="182">
        <v>59322</v>
      </c>
      <c r="F86" s="182">
        <v>19.450276896999998</v>
      </c>
      <c r="G86" s="182">
        <v>97148</v>
      </c>
      <c r="H86" s="5"/>
      <c r="I86" s="182">
        <v>19.352215811000001</v>
      </c>
      <c r="J86" s="182">
        <v>139159</v>
      </c>
      <c r="K86" s="182">
        <v>19.174764573000001</v>
      </c>
      <c r="L86" s="182">
        <v>17309</v>
      </c>
      <c r="N86" s="72"/>
    </row>
    <row r="87" spans="1:14">
      <c r="A87" s="20">
        <f t="shared" si="1"/>
        <v>4</v>
      </c>
      <c r="B87" s="125" t="s">
        <v>392</v>
      </c>
      <c r="C87" s="66">
        <v>2016</v>
      </c>
      <c r="D87" s="182">
        <v>19.216497738000001</v>
      </c>
      <c r="E87" s="182">
        <v>57026</v>
      </c>
      <c r="F87" s="182">
        <v>19.692139738000002</v>
      </c>
      <c r="G87" s="182">
        <v>95493</v>
      </c>
      <c r="H87" s="5"/>
      <c r="I87" s="182">
        <v>19.541876606999999</v>
      </c>
      <c r="J87" s="182">
        <v>136150</v>
      </c>
      <c r="K87" s="182">
        <v>19.295671313</v>
      </c>
      <c r="L87" s="182">
        <v>16356</v>
      </c>
      <c r="N87" s="72"/>
    </row>
    <row r="88" spans="1:14">
      <c r="A88" s="20">
        <f t="shared" si="1"/>
        <v>4</v>
      </c>
      <c r="B88" s="125" t="s">
        <v>392</v>
      </c>
      <c r="C88" s="66">
        <v>2017</v>
      </c>
      <c r="D88" s="182">
        <v>19.032907290000001</v>
      </c>
      <c r="E88" s="182">
        <v>66034</v>
      </c>
      <c r="F88" s="182">
        <v>19.776887313</v>
      </c>
      <c r="G88" s="182">
        <v>110554</v>
      </c>
      <c r="H88" s="5"/>
      <c r="I88" s="182">
        <v>19.540904497</v>
      </c>
      <c r="J88" s="182">
        <v>158320</v>
      </c>
      <c r="K88" s="182">
        <v>19.145635855999998</v>
      </c>
      <c r="L88" s="182">
        <v>18251</v>
      </c>
      <c r="N88" s="72"/>
    </row>
    <row r="89" spans="1:14">
      <c r="A89" s="20">
        <f t="shared" si="1"/>
        <v>4</v>
      </c>
      <c r="B89" s="125" t="s">
        <v>392</v>
      </c>
      <c r="C89" s="66">
        <v>2018</v>
      </c>
      <c r="D89" s="182">
        <v>18.940922488999998</v>
      </c>
      <c r="E89" s="182">
        <v>72261</v>
      </c>
      <c r="F89" s="182">
        <v>19.93805042</v>
      </c>
      <c r="G89" s="182">
        <v>122293</v>
      </c>
      <c r="H89" s="5"/>
      <c r="I89" s="182">
        <v>19.621317986000001</v>
      </c>
      <c r="J89" s="182">
        <v>173750</v>
      </c>
      <c r="K89" s="182">
        <v>19.143641354</v>
      </c>
      <c r="L89" s="182">
        <v>20767</v>
      </c>
      <c r="N89" s="72"/>
    </row>
    <row r="90" spans="1:14">
      <c r="A90" s="20">
        <f t="shared" si="1"/>
        <v>4</v>
      </c>
      <c r="B90" s="125" t="s">
        <v>392</v>
      </c>
      <c r="C90" s="66">
        <v>2019</v>
      </c>
      <c r="D90" s="182">
        <v>18.885072135000001</v>
      </c>
      <c r="E90" s="182">
        <v>74860</v>
      </c>
      <c r="F90" s="182">
        <v>20.076228918999998</v>
      </c>
      <c r="G90" s="182">
        <v>125110</v>
      </c>
      <c r="H90" s="5"/>
      <c r="I90" s="182">
        <v>19.687652072999999</v>
      </c>
      <c r="J90" s="182">
        <v>177957</v>
      </c>
      <c r="K90" s="182">
        <v>19.208456736999999</v>
      </c>
      <c r="L90" s="182">
        <v>21947</v>
      </c>
      <c r="N90" s="72"/>
    </row>
    <row r="91" spans="1:14">
      <c r="A91" s="20">
        <f t="shared" si="1"/>
        <v>4</v>
      </c>
      <c r="B91" s="125" t="s">
        <v>392</v>
      </c>
      <c r="C91" s="66">
        <v>2020</v>
      </c>
      <c r="D91" s="182">
        <v>18.732676948000002</v>
      </c>
      <c r="E91" s="182">
        <v>72620</v>
      </c>
      <c r="F91" s="182">
        <v>20.017378376</v>
      </c>
      <c r="G91" s="182">
        <v>121070</v>
      </c>
      <c r="H91" s="5"/>
      <c r="I91" s="182">
        <v>19.613000133</v>
      </c>
      <c r="J91" s="182">
        <v>172429</v>
      </c>
      <c r="K91" s="182">
        <v>18.960236127999998</v>
      </c>
      <c r="L91" s="182">
        <v>21175</v>
      </c>
      <c r="N91" s="72"/>
    </row>
    <row r="92" spans="1:14">
      <c r="A92" s="20">
        <f t="shared" si="1"/>
        <v>4</v>
      </c>
      <c r="B92" s="125" t="s">
        <v>392</v>
      </c>
      <c r="C92" s="66">
        <v>2021</v>
      </c>
      <c r="D92" s="182">
        <v>18.798840315</v>
      </c>
      <c r="E92" s="182">
        <v>74503</v>
      </c>
      <c r="F92" s="182">
        <v>20.041111764</v>
      </c>
      <c r="G92" s="182">
        <v>124271</v>
      </c>
      <c r="H92" s="5"/>
      <c r="I92" s="182">
        <v>19.646102116000002</v>
      </c>
      <c r="J92" s="182">
        <v>176955</v>
      </c>
      <c r="K92" s="182">
        <v>19.087074893</v>
      </c>
      <c r="L92" s="182">
        <v>21671</v>
      </c>
      <c r="N92" s="72"/>
    </row>
    <row r="93" spans="1:14">
      <c r="B93" s="125" t="s">
        <v>392</v>
      </c>
      <c r="C93" s="66">
        <v>2022</v>
      </c>
      <c r="D93" s="182">
        <v>18.700483155000001</v>
      </c>
      <c r="E93" s="182">
        <v>75959</v>
      </c>
      <c r="F93" s="182">
        <v>20.022623502999998</v>
      </c>
      <c r="G93" s="182">
        <v>126373</v>
      </c>
      <c r="H93" s="5"/>
      <c r="I93" s="182">
        <v>19.669629390000001</v>
      </c>
      <c r="J93" s="182">
        <v>179002</v>
      </c>
      <c r="K93" s="182">
        <v>18.533269879999999</v>
      </c>
      <c r="L93" s="182">
        <v>23114</v>
      </c>
      <c r="N93" s="72"/>
    </row>
    <row r="94" spans="1:14">
      <c r="B94" s="125" t="s">
        <v>392</v>
      </c>
      <c r="C94" s="66">
        <v>2023</v>
      </c>
      <c r="D94" s="182">
        <v>17.913121226000001</v>
      </c>
      <c r="E94" s="182">
        <v>72699</v>
      </c>
      <c r="F94" s="182">
        <v>19.915412908</v>
      </c>
      <c r="G94" s="182">
        <v>114190</v>
      </c>
      <c r="H94" s="5"/>
      <c r="I94" s="182">
        <v>19.361775916999999</v>
      </c>
      <c r="J94" s="182">
        <v>162913</v>
      </c>
      <c r="K94" s="182">
        <v>17.862198186000001</v>
      </c>
      <c r="L94" s="182">
        <v>23483</v>
      </c>
      <c r="N94" s="72"/>
    </row>
    <row r="95" spans="1:14">
      <c r="A95" s="20">
        <f>IF(B95=B92, A92, A92+1)</f>
        <v>5</v>
      </c>
      <c r="B95" s="125" t="s">
        <v>393</v>
      </c>
      <c r="C95" s="66">
        <v>2001</v>
      </c>
      <c r="D95" s="182">
        <v>13.867579909</v>
      </c>
      <c r="E95" s="182">
        <v>3504</v>
      </c>
      <c r="F95" s="182">
        <v>17.363461537999999</v>
      </c>
      <c r="G95" s="182">
        <v>2080</v>
      </c>
      <c r="H95" s="5"/>
      <c r="I95" s="182">
        <v>15.172908080999999</v>
      </c>
      <c r="J95" s="182">
        <v>5581</v>
      </c>
      <c r="K95" s="182">
        <v>9.3333333333000006</v>
      </c>
      <c r="L95" s="182">
        <v>3</v>
      </c>
      <c r="N95" s="72"/>
    </row>
    <row r="96" spans="1:14">
      <c r="A96" s="20">
        <f t="shared" si="1"/>
        <v>5</v>
      </c>
      <c r="B96" s="125" t="s">
        <v>393</v>
      </c>
      <c r="C96" s="66">
        <v>2002</v>
      </c>
      <c r="D96" s="182">
        <v>14.643859648999999</v>
      </c>
      <c r="E96" s="182">
        <v>3135</v>
      </c>
      <c r="F96" s="182">
        <v>17.863098302000001</v>
      </c>
      <c r="G96" s="182">
        <v>1943</v>
      </c>
      <c r="H96" s="5"/>
      <c r="I96" s="182">
        <v>15.875640016</v>
      </c>
      <c r="J96" s="182">
        <v>5078</v>
      </c>
      <c r="K96" s="182">
        <v>0</v>
      </c>
      <c r="L96" s="182">
        <v>0</v>
      </c>
      <c r="N96" s="72"/>
    </row>
    <row r="97" spans="1:14">
      <c r="A97" s="20">
        <f t="shared" si="1"/>
        <v>5</v>
      </c>
      <c r="B97" s="125" t="s">
        <v>393</v>
      </c>
      <c r="C97" s="66">
        <v>2003</v>
      </c>
      <c r="D97" s="182">
        <v>14.499179521</v>
      </c>
      <c r="E97" s="182">
        <v>3047</v>
      </c>
      <c r="F97" s="182">
        <v>17.736947790999999</v>
      </c>
      <c r="G97" s="182">
        <v>1992</v>
      </c>
      <c r="H97" s="5"/>
      <c r="I97" s="182">
        <v>15.798250845</v>
      </c>
      <c r="J97" s="182">
        <v>5031</v>
      </c>
      <c r="K97" s="182">
        <v>10</v>
      </c>
      <c r="L97" s="182">
        <v>1</v>
      </c>
      <c r="N97" s="72"/>
    </row>
    <row r="98" spans="1:14">
      <c r="A98" s="20">
        <f t="shared" si="1"/>
        <v>5</v>
      </c>
      <c r="B98" s="125" t="s">
        <v>393</v>
      </c>
      <c r="C98" s="66">
        <v>2004</v>
      </c>
      <c r="D98" s="182">
        <v>14.502382465</v>
      </c>
      <c r="E98" s="182">
        <v>3148</v>
      </c>
      <c r="F98" s="182">
        <v>18.647609148000001</v>
      </c>
      <c r="G98" s="182">
        <v>1924</v>
      </c>
      <c r="H98" s="5"/>
      <c r="I98" s="182">
        <v>16.081968830000001</v>
      </c>
      <c r="J98" s="182">
        <v>5069</v>
      </c>
      <c r="K98" s="182">
        <v>9</v>
      </c>
      <c r="L98" s="182">
        <v>1</v>
      </c>
      <c r="N98" s="72"/>
    </row>
    <row r="99" spans="1:14">
      <c r="A99" s="20">
        <f t="shared" si="1"/>
        <v>5</v>
      </c>
      <c r="B99" s="125" t="s">
        <v>393</v>
      </c>
      <c r="C99" s="66">
        <v>2005</v>
      </c>
      <c r="D99" s="182">
        <v>13.013596633000001</v>
      </c>
      <c r="E99" s="182">
        <v>3089</v>
      </c>
      <c r="F99" s="182">
        <v>18.852574526000001</v>
      </c>
      <c r="G99" s="182">
        <v>1845</v>
      </c>
      <c r="H99" s="5"/>
      <c r="I99" s="182">
        <v>15.251526252</v>
      </c>
      <c r="J99" s="182">
        <v>4914</v>
      </c>
      <c r="K99" s="182">
        <v>15</v>
      </c>
      <c r="L99" s="182">
        <v>1</v>
      </c>
      <c r="N99" s="72"/>
    </row>
    <row r="100" spans="1:14">
      <c r="A100" s="20">
        <f t="shared" si="1"/>
        <v>5</v>
      </c>
      <c r="B100" s="125" t="s">
        <v>393</v>
      </c>
      <c r="C100" s="66">
        <v>2006</v>
      </c>
      <c r="D100" s="182">
        <v>9.7827496756999999</v>
      </c>
      <c r="E100" s="182">
        <v>3855</v>
      </c>
      <c r="F100" s="182">
        <v>18.600430802000002</v>
      </c>
      <c r="G100" s="182">
        <v>1857</v>
      </c>
      <c r="H100" s="5"/>
      <c r="I100" s="182">
        <v>12.676640926999999</v>
      </c>
      <c r="J100" s="182">
        <v>5698</v>
      </c>
      <c r="K100" s="182">
        <v>0</v>
      </c>
      <c r="L100" s="182">
        <v>0</v>
      </c>
      <c r="N100" s="72"/>
    </row>
    <row r="101" spans="1:14">
      <c r="A101" s="20">
        <f t="shared" si="1"/>
        <v>5</v>
      </c>
      <c r="B101" s="125" t="s">
        <v>393</v>
      </c>
      <c r="C101" s="66">
        <v>2007</v>
      </c>
      <c r="D101" s="182">
        <v>9.6426233340999996</v>
      </c>
      <c r="E101" s="182">
        <v>4277</v>
      </c>
      <c r="F101" s="182">
        <v>19.025432349999999</v>
      </c>
      <c r="G101" s="182">
        <v>1966</v>
      </c>
      <c r="H101" s="5"/>
      <c r="I101" s="182">
        <v>12.662395228999999</v>
      </c>
      <c r="J101" s="182">
        <v>6204</v>
      </c>
      <c r="K101" s="182">
        <v>15</v>
      </c>
      <c r="L101" s="182">
        <v>1</v>
      </c>
      <c r="N101" s="72"/>
    </row>
    <row r="102" spans="1:14">
      <c r="A102" s="20">
        <f t="shared" si="1"/>
        <v>5</v>
      </c>
      <c r="B102" s="125" t="s">
        <v>393</v>
      </c>
      <c r="C102" s="66">
        <v>2008</v>
      </c>
      <c r="D102" s="182">
        <v>9.1932569413999996</v>
      </c>
      <c r="E102" s="182">
        <v>4538</v>
      </c>
      <c r="F102" s="182">
        <v>18.720223011000002</v>
      </c>
      <c r="G102" s="182">
        <v>1973</v>
      </c>
      <c r="H102" s="5"/>
      <c r="I102" s="182">
        <v>12.141642183</v>
      </c>
      <c r="J102" s="182">
        <v>6467</v>
      </c>
      <c r="K102" s="182">
        <v>13</v>
      </c>
      <c r="L102" s="182">
        <v>3</v>
      </c>
      <c r="N102" s="72"/>
    </row>
    <row r="103" spans="1:14">
      <c r="A103" s="20">
        <f t="shared" si="1"/>
        <v>5</v>
      </c>
      <c r="B103" s="125" t="s">
        <v>393</v>
      </c>
      <c r="C103" s="66">
        <v>2009</v>
      </c>
      <c r="D103" s="182">
        <v>8.5915520629</v>
      </c>
      <c r="E103" s="182">
        <v>5090</v>
      </c>
      <c r="F103" s="182">
        <v>19.241889313000001</v>
      </c>
      <c r="G103" s="182">
        <v>2096</v>
      </c>
      <c r="H103" s="5"/>
      <c r="I103" s="182">
        <v>11.771821499</v>
      </c>
      <c r="J103" s="182">
        <v>7126</v>
      </c>
      <c r="K103" s="182">
        <v>5</v>
      </c>
      <c r="L103" s="182">
        <v>1</v>
      </c>
      <c r="N103" s="72"/>
    </row>
    <row r="104" spans="1:14">
      <c r="A104" s="20">
        <f t="shared" si="1"/>
        <v>5</v>
      </c>
      <c r="B104" s="125" t="s">
        <v>393</v>
      </c>
      <c r="C104" s="66">
        <v>2010</v>
      </c>
      <c r="D104" s="182">
        <v>9.1484716157000001</v>
      </c>
      <c r="E104" s="182">
        <v>5496</v>
      </c>
      <c r="F104" s="182">
        <v>19.482612382999999</v>
      </c>
      <c r="G104" s="182">
        <v>2358</v>
      </c>
      <c r="H104" s="5"/>
      <c r="I104" s="182">
        <v>12.304893672</v>
      </c>
      <c r="J104" s="182">
        <v>7806</v>
      </c>
      <c r="K104" s="182">
        <v>19</v>
      </c>
      <c r="L104" s="182">
        <v>1</v>
      </c>
      <c r="N104" s="72"/>
    </row>
    <row r="105" spans="1:14">
      <c r="A105" s="20">
        <f t="shared" si="1"/>
        <v>5</v>
      </c>
      <c r="B105" s="125" t="s">
        <v>393</v>
      </c>
      <c r="C105" s="66">
        <v>2011</v>
      </c>
      <c r="D105" s="182">
        <v>8.9217788991999996</v>
      </c>
      <c r="E105" s="182">
        <v>6341</v>
      </c>
      <c r="F105" s="182">
        <v>19.099431817999999</v>
      </c>
      <c r="G105" s="182">
        <v>2464</v>
      </c>
      <c r="H105" s="5"/>
      <c r="I105" s="182">
        <v>11.815813528</v>
      </c>
      <c r="J105" s="182">
        <v>8752</v>
      </c>
      <c r="K105" s="182">
        <v>20</v>
      </c>
      <c r="L105" s="182">
        <v>1</v>
      </c>
      <c r="N105" s="72"/>
    </row>
    <row r="106" spans="1:14">
      <c r="A106" s="20">
        <f t="shared" si="1"/>
        <v>5</v>
      </c>
      <c r="B106" s="125" t="s">
        <v>393</v>
      </c>
      <c r="C106" s="66">
        <v>2012</v>
      </c>
      <c r="D106" s="182">
        <v>9.7981891826999998</v>
      </c>
      <c r="E106" s="182">
        <v>4197</v>
      </c>
      <c r="F106" s="182">
        <v>20.12352576</v>
      </c>
      <c r="G106" s="182">
        <v>1611</v>
      </c>
      <c r="H106" s="5"/>
      <c r="I106" s="182">
        <v>12.702234539999999</v>
      </c>
      <c r="J106" s="182">
        <v>5773</v>
      </c>
      <c r="K106" s="182">
        <v>22</v>
      </c>
      <c r="L106" s="182">
        <v>1</v>
      </c>
      <c r="N106" s="72"/>
    </row>
    <row r="107" spans="1:14">
      <c r="A107" s="20">
        <f t="shared" si="1"/>
        <v>5</v>
      </c>
      <c r="B107" s="125" t="s">
        <v>393</v>
      </c>
      <c r="C107" s="66">
        <v>2013</v>
      </c>
      <c r="D107" s="182">
        <v>9.6324164582999998</v>
      </c>
      <c r="E107" s="182">
        <v>4399</v>
      </c>
      <c r="F107" s="182">
        <v>19.439252335999999</v>
      </c>
      <c r="G107" s="182">
        <v>1605</v>
      </c>
      <c r="H107" s="5"/>
      <c r="I107" s="182">
        <v>12.273031266</v>
      </c>
      <c r="J107" s="182">
        <v>5981</v>
      </c>
      <c r="K107" s="182">
        <v>19</v>
      </c>
      <c r="L107" s="182">
        <v>2</v>
      </c>
      <c r="N107" s="72"/>
    </row>
    <row r="108" spans="1:14">
      <c r="A108" s="20">
        <f t="shared" si="1"/>
        <v>5</v>
      </c>
      <c r="B108" s="125" t="s">
        <v>393</v>
      </c>
      <c r="C108" s="66">
        <v>2014</v>
      </c>
      <c r="D108" s="182">
        <v>9.5867899007999995</v>
      </c>
      <c r="E108" s="182">
        <v>4436</v>
      </c>
      <c r="F108" s="182">
        <v>19.206137425000001</v>
      </c>
      <c r="G108" s="182">
        <v>1499</v>
      </c>
      <c r="H108" s="5"/>
      <c r="I108" s="182">
        <v>12.062160326000001</v>
      </c>
      <c r="J108" s="182">
        <v>5888</v>
      </c>
      <c r="K108" s="182">
        <v>18.5</v>
      </c>
      <c r="L108" s="182">
        <v>2</v>
      </c>
      <c r="N108" s="72"/>
    </row>
    <row r="109" spans="1:14">
      <c r="A109" s="20">
        <f t="shared" si="1"/>
        <v>5</v>
      </c>
      <c r="B109" s="125" t="s">
        <v>393</v>
      </c>
      <c r="C109" s="66">
        <v>2015</v>
      </c>
      <c r="D109" s="182">
        <v>10.431187123000001</v>
      </c>
      <c r="E109" s="182">
        <v>4970</v>
      </c>
      <c r="F109" s="182">
        <v>19.976558033</v>
      </c>
      <c r="G109" s="182">
        <v>1749</v>
      </c>
      <c r="H109" s="5"/>
      <c r="I109" s="182">
        <v>12.929274843</v>
      </c>
      <c r="J109" s="182">
        <v>6702</v>
      </c>
      <c r="K109" s="182">
        <v>24</v>
      </c>
      <c r="L109" s="182">
        <v>1</v>
      </c>
      <c r="N109" s="72"/>
    </row>
    <row r="110" spans="1:14">
      <c r="A110" s="20">
        <f t="shared" si="1"/>
        <v>5</v>
      </c>
      <c r="B110" s="125" t="s">
        <v>393</v>
      </c>
      <c r="C110" s="66">
        <v>2016</v>
      </c>
      <c r="D110" s="182">
        <v>10.576656089</v>
      </c>
      <c r="E110" s="182">
        <v>5042</v>
      </c>
      <c r="F110" s="182">
        <v>21.067508233000002</v>
      </c>
      <c r="G110" s="182">
        <v>1822</v>
      </c>
      <c r="H110" s="5"/>
      <c r="I110" s="182">
        <v>13.378471207</v>
      </c>
      <c r="J110" s="182">
        <v>6842</v>
      </c>
      <c r="K110" s="182">
        <v>0</v>
      </c>
      <c r="L110" s="182">
        <v>0</v>
      </c>
      <c r="N110" s="72"/>
    </row>
    <row r="111" spans="1:14">
      <c r="A111" s="20">
        <f t="shared" si="1"/>
        <v>5</v>
      </c>
      <c r="B111" s="125" t="s">
        <v>393</v>
      </c>
      <c r="C111" s="66">
        <v>2017</v>
      </c>
      <c r="D111" s="182">
        <v>10.685056559</v>
      </c>
      <c r="E111" s="182">
        <v>5039</v>
      </c>
      <c r="F111" s="182">
        <v>20.289896670000001</v>
      </c>
      <c r="G111" s="182">
        <v>1742</v>
      </c>
      <c r="H111" s="5"/>
      <c r="I111" s="182">
        <v>13.171745562</v>
      </c>
      <c r="J111" s="182">
        <v>6760</v>
      </c>
      <c r="K111" s="182">
        <v>0</v>
      </c>
      <c r="L111" s="182">
        <v>0</v>
      </c>
      <c r="N111" s="72"/>
    </row>
    <row r="112" spans="1:14">
      <c r="A112" s="20">
        <f t="shared" si="1"/>
        <v>5</v>
      </c>
      <c r="B112" s="125" t="s">
        <v>393</v>
      </c>
      <c r="C112" s="66">
        <v>2018</v>
      </c>
      <c r="D112" s="182">
        <v>10.75825189</v>
      </c>
      <c r="E112" s="182">
        <v>5423</v>
      </c>
      <c r="F112" s="182">
        <v>19.985877241000001</v>
      </c>
      <c r="G112" s="182">
        <v>1841</v>
      </c>
      <c r="H112" s="5"/>
      <c r="I112" s="182">
        <v>13.122491349000001</v>
      </c>
      <c r="J112" s="182">
        <v>7225</v>
      </c>
      <c r="K112" s="182">
        <v>19</v>
      </c>
      <c r="L112" s="182">
        <v>4</v>
      </c>
      <c r="N112" s="72"/>
    </row>
    <row r="113" spans="1:14">
      <c r="A113" s="20">
        <f t="shared" si="1"/>
        <v>5</v>
      </c>
      <c r="B113" s="125" t="s">
        <v>393</v>
      </c>
      <c r="C113" s="66">
        <v>2019</v>
      </c>
      <c r="D113" s="182">
        <v>10.889382239</v>
      </c>
      <c r="E113" s="182">
        <v>5180</v>
      </c>
      <c r="F113" s="182">
        <v>20.868194842000001</v>
      </c>
      <c r="G113" s="182">
        <v>1745</v>
      </c>
      <c r="H113" s="5"/>
      <c r="I113" s="182">
        <v>13.450079929999999</v>
      </c>
      <c r="J113" s="182">
        <v>6881</v>
      </c>
      <c r="K113" s="182">
        <v>0</v>
      </c>
      <c r="L113" s="182">
        <v>0</v>
      </c>
      <c r="N113" s="72"/>
    </row>
    <row r="114" spans="1:14">
      <c r="A114" s="20">
        <f t="shared" si="1"/>
        <v>5</v>
      </c>
      <c r="B114" s="125" t="s">
        <v>393</v>
      </c>
      <c r="C114" s="66">
        <v>2020</v>
      </c>
      <c r="D114" s="182">
        <v>10.987421383999999</v>
      </c>
      <c r="E114" s="182">
        <v>5406</v>
      </c>
      <c r="F114" s="182">
        <v>21.563388625999998</v>
      </c>
      <c r="G114" s="182">
        <v>1688</v>
      </c>
      <c r="H114" s="5"/>
      <c r="I114" s="182">
        <v>13.573784475</v>
      </c>
      <c r="J114" s="182">
        <v>7034</v>
      </c>
      <c r="K114" s="182">
        <v>21.333333332999999</v>
      </c>
      <c r="L114" s="182">
        <v>3</v>
      </c>
      <c r="N114" s="72"/>
    </row>
    <row r="115" spans="1:14">
      <c r="A115" s="20">
        <f t="shared" si="1"/>
        <v>5</v>
      </c>
      <c r="B115" s="125" t="s">
        <v>393</v>
      </c>
      <c r="C115" s="66">
        <v>2021</v>
      </c>
      <c r="D115" s="182">
        <v>10.883870968</v>
      </c>
      <c r="E115" s="182">
        <v>6045</v>
      </c>
      <c r="F115" s="182">
        <v>20.338552916000001</v>
      </c>
      <c r="G115" s="182">
        <v>1852</v>
      </c>
      <c r="H115" s="5"/>
      <c r="I115" s="182">
        <v>13.202508960999999</v>
      </c>
      <c r="J115" s="182">
        <v>7812</v>
      </c>
      <c r="K115" s="182">
        <v>3</v>
      </c>
      <c r="L115" s="182">
        <v>1</v>
      </c>
      <c r="N115" s="72"/>
    </row>
    <row r="116" spans="1:14">
      <c r="B116" s="193" t="s">
        <v>393</v>
      </c>
      <c r="C116" s="188">
        <v>2022</v>
      </c>
      <c r="D116" s="200">
        <v>11.275041391</v>
      </c>
      <c r="E116" s="200">
        <v>7248</v>
      </c>
      <c r="F116" s="200">
        <v>22.211260587999998</v>
      </c>
      <c r="G116" s="200">
        <v>2007</v>
      </c>
      <c r="H116" s="5"/>
      <c r="I116" s="200">
        <v>13.872365081</v>
      </c>
      <c r="J116" s="200">
        <v>9061</v>
      </c>
      <c r="K116" s="200">
        <v>26.333333332999999</v>
      </c>
      <c r="L116" s="200">
        <v>3</v>
      </c>
      <c r="N116" s="72"/>
    </row>
    <row r="117" spans="1:14">
      <c r="B117" s="193" t="s">
        <v>393</v>
      </c>
      <c r="C117" s="188">
        <v>2023</v>
      </c>
      <c r="D117" s="200">
        <v>11.190922306999999</v>
      </c>
      <c r="E117" s="200">
        <v>6191</v>
      </c>
      <c r="F117" s="200">
        <v>22.518706405</v>
      </c>
      <c r="G117" s="200">
        <v>1577</v>
      </c>
      <c r="H117" s="5"/>
      <c r="I117" s="200">
        <v>13.812168611000001</v>
      </c>
      <c r="J117" s="200">
        <v>7544</v>
      </c>
      <c r="K117" s="200">
        <v>0</v>
      </c>
      <c r="L117" s="200">
        <v>0</v>
      </c>
      <c r="N117" s="72"/>
    </row>
    <row r="118" spans="1:14">
      <c r="A118" s="20">
        <f>IF(B118=B115, A115, A115+1)</f>
        <v>6</v>
      </c>
      <c r="B118" s="125" t="s">
        <v>394</v>
      </c>
      <c r="C118" s="66">
        <v>2001</v>
      </c>
      <c r="D118" s="182">
        <v>17.716535433000001</v>
      </c>
      <c r="E118" s="182">
        <v>635</v>
      </c>
      <c r="F118" s="182">
        <v>21.675531915000001</v>
      </c>
      <c r="G118" s="182">
        <v>376</v>
      </c>
      <c r="H118" s="5"/>
      <c r="I118" s="182">
        <v>30.031007752000001</v>
      </c>
      <c r="J118" s="182">
        <v>129</v>
      </c>
      <c r="K118" s="182">
        <v>17.617312073000001</v>
      </c>
      <c r="L118" s="182">
        <v>878</v>
      </c>
      <c r="N118" s="72"/>
    </row>
    <row r="119" spans="1:14">
      <c r="A119" s="20">
        <f t="shared" si="1"/>
        <v>6</v>
      </c>
      <c r="B119" s="125" t="s">
        <v>394</v>
      </c>
      <c r="C119" s="66">
        <v>2002</v>
      </c>
      <c r="D119" s="182">
        <v>16.205442176999998</v>
      </c>
      <c r="E119" s="182">
        <v>735</v>
      </c>
      <c r="F119" s="182">
        <v>21.466487936</v>
      </c>
      <c r="G119" s="182">
        <v>373</v>
      </c>
      <c r="H119" s="5"/>
      <c r="I119" s="182">
        <v>31.066115702000001</v>
      </c>
      <c r="J119" s="182">
        <v>121</v>
      </c>
      <c r="K119" s="182">
        <v>16.378296146</v>
      </c>
      <c r="L119" s="182">
        <v>986</v>
      </c>
      <c r="N119" s="72"/>
    </row>
    <row r="120" spans="1:14">
      <c r="A120" s="20">
        <f t="shared" si="1"/>
        <v>6</v>
      </c>
      <c r="B120" s="125" t="s">
        <v>394</v>
      </c>
      <c r="C120" s="66">
        <v>2003</v>
      </c>
      <c r="D120" s="182">
        <v>15.54494382</v>
      </c>
      <c r="E120" s="182">
        <v>712</v>
      </c>
      <c r="F120" s="182">
        <v>22.876993165999998</v>
      </c>
      <c r="G120" s="182">
        <v>439</v>
      </c>
      <c r="H120" s="5"/>
      <c r="I120" s="182">
        <v>33.453125</v>
      </c>
      <c r="J120" s="182">
        <v>128</v>
      </c>
      <c r="K120" s="182">
        <v>16.457925635999999</v>
      </c>
      <c r="L120" s="182">
        <v>1022</v>
      </c>
      <c r="N120" s="72"/>
    </row>
    <row r="121" spans="1:14">
      <c r="A121" s="20">
        <f t="shared" si="1"/>
        <v>6</v>
      </c>
      <c r="B121" s="125" t="s">
        <v>394</v>
      </c>
      <c r="C121" s="66">
        <v>2004</v>
      </c>
      <c r="D121" s="182">
        <v>14.545811518000001</v>
      </c>
      <c r="E121" s="182">
        <v>764</v>
      </c>
      <c r="F121" s="182">
        <v>22.702819956999999</v>
      </c>
      <c r="G121" s="182">
        <v>461</v>
      </c>
      <c r="H121" s="5"/>
      <c r="I121" s="182">
        <v>31.584507041999998</v>
      </c>
      <c r="J121" s="182">
        <v>142</v>
      </c>
      <c r="K121" s="182">
        <v>15.791859389000001</v>
      </c>
      <c r="L121" s="182">
        <v>1081</v>
      </c>
      <c r="N121" s="72"/>
    </row>
    <row r="122" spans="1:14">
      <c r="A122" s="20">
        <f t="shared" si="1"/>
        <v>6</v>
      </c>
      <c r="B122" s="125" t="s">
        <v>394</v>
      </c>
      <c r="C122" s="66">
        <v>2005</v>
      </c>
      <c r="D122" s="182">
        <v>14.471764706</v>
      </c>
      <c r="E122" s="182">
        <v>850</v>
      </c>
      <c r="F122" s="182">
        <v>21.939637826999999</v>
      </c>
      <c r="G122" s="182">
        <v>497</v>
      </c>
      <c r="H122" s="5"/>
      <c r="I122" s="182">
        <v>34.055555556000002</v>
      </c>
      <c r="J122" s="182">
        <v>126</v>
      </c>
      <c r="K122" s="182">
        <v>15.490581491</v>
      </c>
      <c r="L122" s="182">
        <v>1221</v>
      </c>
      <c r="N122" s="72"/>
    </row>
    <row r="123" spans="1:14">
      <c r="A123" s="20">
        <f t="shared" si="1"/>
        <v>6</v>
      </c>
      <c r="B123" s="125" t="s">
        <v>394</v>
      </c>
      <c r="C123" s="66">
        <v>2006</v>
      </c>
      <c r="D123" s="182">
        <v>14.017942584</v>
      </c>
      <c r="E123" s="182">
        <v>836</v>
      </c>
      <c r="F123" s="182">
        <v>20.876050419999999</v>
      </c>
      <c r="G123" s="182">
        <v>476</v>
      </c>
      <c r="H123" s="5"/>
      <c r="I123" s="182">
        <v>31.834951455999999</v>
      </c>
      <c r="J123" s="182">
        <v>103</v>
      </c>
      <c r="K123" s="182">
        <v>15.196192053000001</v>
      </c>
      <c r="L123" s="182">
        <v>1208</v>
      </c>
      <c r="N123" s="72"/>
    </row>
    <row r="124" spans="1:14">
      <c r="A124" s="20">
        <f t="shared" si="1"/>
        <v>6</v>
      </c>
      <c r="B124" s="125" t="s">
        <v>394</v>
      </c>
      <c r="C124" s="66">
        <v>2007</v>
      </c>
      <c r="D124" s="182">
        <v>13.415770609000001</v>
      </c>
      <c r="E124" s="182">
        <v>837</v>
      </c>
      <c r="F124" s="182">
        <v>22.818652849999999</v>
      </c>
      <c r="G124" s="182">
        <v>386</v>
      </c>
      <c r="H124" s="5"/>
      <c r="I124" s="182">
        <v>35.152380952000001</v>
      </c>
      <c r="J124" s="182">
        <v>105</v>
      </c>
      <c r="K124" s="182">
        <v>14.620751342</v>
      </c>
      <c r="L124" s="182">
        <v>1118</v>
      </c>
      <c r="N124" s="72"/>
    </row>
    <row r="125" spans="1:14">
      <c r="A125" s="20">
        <f t="shared" si="1"/>
        <v>6</v>
      </c>
      <c r="B125" s="125" t="s">
        <v>394</v>
      </c>
      <c r="C125" s="66">
        <v>2008</v>
      </c>
      <c r="D125" s="182">
        <v>14.257668711999999</v>
      </c>
      <c r="E125" s="182">
        <v>815</v>
      </c>
      <c r="F125" s="182">
        <v>22.510638298</v>
      </c>
      <c r="G125" s="182">
        <v>423</v>
      </c>
      <c r="H125" s="5"/>
      <c r="I125" s="182">
        <v>33.551724137999997</v>
      </c>
      <c r="J125" s="182">
        <v>116</v>
      </c>
      <c r="K125" s="182">
        <v>15.377341659000001</v>
      </c>
      <c r="L125" s="182">
        <v>1121</v>
      </c>
      <c r="N125" s="72"/>
    </row>
    <row r="126" spans="1:14">
      <c r="A126" s="20">
        <f t="shared" si="1"/>
        <v>6</v>
      </c>
      <c r="B126" s="125" t="s">
        <v>394</v>
      </c>
      <c r="C126" s="66">
        <v>2009</v>
      </c>
      <c r="D126" s="182">
        <v>12.748773307</v>
      </c>
      <c r="E126" s="182">
        <v>1019</v>
      </c>
      <c r="F126" s="182">
        <v>23.541226215999998</v>
      </c>
      <c r="G126" s="182">
        <v>473</v>
      </c>
      <c r="H126" s="5"/>
      <c r="I126" s="182">
        <v>30.087837837999999</v>
      </c>
      <c r="J126" s="182">
        <v>148</v>
      </c>
      <c r="K126" s="182">
        <v>14.640029873</v>
      </c>
      <c r="L126" s="182">
        <v>1339</v>
      </c>
      <c r="N126" s="72"/>
    </row>
    <row r="127" spans="1:14">
      <c r="A127" s="20">
        <f t="shared" si="1"/>
        <v>6</v>
      </c>
      <c r="B127" s="125" t="s">
        <v>394</v>
      </c>
      <c r="C127" s="66">
        <v>2010</v>
      </c>
      <c r="D127" s="182">
        <v>13.355739399999999</v>
      </c>
      <c r="E127" s="182">
        <v>967</v>
      </c>
      <c r="F127" s="182">
        <v>24.174897119000001</v>
      </c>
      <c r="G127" s="182">
        <v>486</v>
      </c>
      <c r="H127" s="5"/>
      <c r="I127" s="182">
        <v>33.803030303</v>
      </c>
      <c r="J127" s="182">
        <v>132</v>
      </c>
      <c r="K127" s="182">
        <v>15.295902883</v>
      </c>
      <c r="L127" s="182">
        <v>1318</v>
      </c>
      <c r="N127" s="72"/>
    </row>
    <row r="128" spans="1:14">
      <c r="A128" s="20">
        <f t="shared" si="1"/>
        <v>6</v>
      </c>
      <c r="B128" s="125" t="s">
        <v>394</v>
      </c>
      <c r="C128" s="66">
        <v>2011</v>
      </c>
      <c r="D128" s="182">
        <v>13.495630461999999</v>
      </c>
      <c r="E128" s="182">
        <v>801</v>
      </c>
      <c r="F128" s="182">
        <v>24.754672896999999</v>
      </c>
      <c r="G128" s="182">
        <v>428</v>
      </c>
      <c r="H128" s="5"/>
      <c r="I128" s="182">
        <v>34.263636364</v>
      </c>
      <c r="J128" s="182">
        <v>110</v>
      </c>
      <c r="K128" s="182">
        <v>15.762969589000001</v>
      </c>
      <c r="L128" s="182">
        <v>1118</v>
      </c>
      <c r="N128" s="72"/>
    </row>
    <row r="129" spans="1:14">
      <c r="A129" s="20">
        <f t="shared" si="1"/>
        <v>6</v>
      </c>
      <c r="B129" s="125" t="s">
        <v>394</v>
      </c>
      <c r="C129" s="66">
        <v>2012</v>
      </c>
      <c r="D129" s="182">
        <v>14.641191709999999</v>
      </c>
      <c r="E129" s="182">
        <v>772</v>
      </c>
      <c r="F129" s="182">
        <v>24.618279569999999</v>
      </c>
      <c r="G129" s="182">
        <v>372</v>
      </c>
      <c r="H129" s="5"/>
      <c r="I129" s="182">
        <v>36.905263157999997</v>
      </c>
      <c r="J129" s="182">
        <v>95</v>
      </c>
      <c r="K129" s="182">
        <v>16.147086914999999</v>
      </c>
      <c r="L129" s="182">
        <v>1047</v>
      </c>
      <c r="N129" s="72"/>
    </row>
    <row r="130" spans="1:14">
      <c r="A130" s="20">
        <f t="shared" si="1"/>
        <v>6</v>
      </c>
      <c r="B130" s="125" t="s">
        <v>394</v>
      </c>
      <c r="C130" s="66">
        <v>2013</v>
      </c>
      <c r="D130" s="182">
        <v>13.888888889</v>
      </c>
      <c r="E130" s="182">
        <v>747</v>
      </c>
      <c r="F130" s="182">
        <v>24.679665738000001</v>
      </c>
      <c r="G130" s="182">
        <v>359</v>
      </c>
      <c r="H130" s="5"/>
      <c r="I130" s="182">
        <v>34.696629213000001</v>
      </c>
      <c r="J130" s="182">
        <v>89</v>
      </c>
      <c r="K130" s="182">
        <v>15.855314960999999</v>
      </c>
      <c r="L130" s="182">
        <v>1016</v>
      </c>
      <c r="N130" s="72"/>
    </row>
    <row r="131" spans="1:14">
      <c r="A131" s="20">
        <f t="shared" si="1"/>
        <v>6</v>
      </c>
      <c r="B131" s="125" t="s">
        <v>394</v>
      </c>
      <c r="C131" s="66">
        <v>2014</v>
      </c>
      <c r="D131" s="182">
        <v>13.252824859</v>
      </c>
      <c r="E131" s="182">
        <v>708</v>
      </c>
      <c r="F131" s="182">
        <v>24.343007916000001</v>
      </c>
      <c r="G131" s="182">
        <v>379</v>
      </c>
      <c r="H131" s="5"/>
      <c r="I131" s="182">
        <v>37.056338027999999</v>
      </c>
      <c r="J131" s="182">
        <v>71</v>
      </c>
      <c r="K131" s="182">
        <v>15.735960591</v>
      </c>
      <c r="L131" s="182">
        <v>1015</v>
      </c>
      <c r="N131" s="72"/>
    </row>
    <row r="132" spans="1:14">
      <c r="A132" s="20">
        <f t="shared" si="1"/>
        <v>6</v>
      </c>
      <c r="B132" s="125" t="s">
        <v>394</v>
      </c>
      <c r="C132" s="66">
        <v>2015</v>
      </c>
      <c r="D132" s="182">
        <v>12.414823008999999</v>
      </c>
      <c r="E132" s="182">
        <v>904</v>
      </c>
      <c r="F132" s="182">
        <v>23.862184874</v>
      </c>
      <c r="G132" s="182">
        <v>595</v>
      </c>
      <c r="H132" s="5"/>
      <c r="I132" s="182">
        <v>37.025210084000001</v>
      </c>
      <c r="J132" s="182">
        <v>119</v>
      </c>
      <c r="K132" s="182">
        <v>15.243636364</v>
      </c>
      <c r="L132" s="182">
        <v>1375</v>
      </c>
      <c r="N132" s="72"/>
    </row>
    <row r="133" spans="1:14">
      <c r="A133" s="20">
        <f t="shared" si="1"/>
        <v>6</v>
      </c>
      <c r="B133" s="125" t="s">
        <v>394</v>
      </c>
      <c r="C133" s="66">
        <v>2016</v>
      </c>
      <c r="D133" s="182">
        <v>11.84</v>
      </c>
      <c r="E133" s="182">
        <v>800</v>
      </c>
      <c r="F133" s="182">
        <v>25.682624112999999</v>
      </c>
      <c r="G133" s="182">
        <v>564</v>
      </c>
      <c r="H133" s="5"/>
      <c r="I133" s="182">
        <v>36.877358491000003</v>
      </c>
      <c r="J133" s="182">
        <v>106</v>
      </c>
      <c r="K133" s="182">
        <v>15.943471338</v>
      </c>
      <c r="L133" s="182">
        <v>1256</v>
      </c>
      <c r="N133" s="72"/>
    </row>
    <row r="134" spans="1:14">
      <c r="A134" s="20">
        <f t="shared" si="1"/>
        <v>6</v>
      </c>
      <c r="B134" s="125" t="s">
        <v>394</v>
      </c>
      <c r="C134" s="66">
        <v>2017</v>
      </c>
      <c r="D134" s="182">
        <v>9.9551692588999998</v>
      </c>
      <c r="E134" s="182">
        <v>1093</v>
      </c>
      <c r="F134" s="182">
        <v>24.968462549000002</v>
      </c>
      <c r="G134" s="182">
        <v>761</v>
      </c>
      <c r="H134" s="5"/>
      <c r="I134" s="182">
        <v>21.454148472</v>
      </c>
      <c r="J134" s="182">
        <v>229</v>
      </c>
      <c r="K134" s="182">
        <v>15.395794682</v>
      </c>
      <c r="L134" s="182">
        <v>1617</v>
      </c>
      <c r="N134" s="72"/>
    </row>
    <row r="135" spans="1:14">
      <c r="A135" s="20">
        <f t="shared" si="1"/>
        <v>6</v>
      </c>
      <c r="B135" s="125" t="s">
        <v>394</v>
      </c>
      <c r="C135" s="66">
        <v>2018</v>
      </c>
      <c r="D135" s="182">
        <v>10.408325952</v>
      </c>
      <c r="E135" s="182">
        <v>1129</v>
      </c>
      <c r="F135" s="182">
        <v>25.222627737</v>
      </c>
      <c r="G135" s="182">
        <v>822</v>
      </c>
      <c r="H135" s="5"/>
      <c r="I135" s="182">
        <v>33.625</v>
      </c>
      <c r="J135" s="182">
        <v>136</v>
      </c>
      <c r="K135" s="182">
        <v>15.385974600000001</v>
      </c>
      <c r="L135" s="182">
        <v>1811</v>
      </c>
      <c r="N135" s="72"/>
    </row>
    <row r="136" spans="1:14">
      <c r="A136" s="20">
        <f t="shared" si="1"/>
        <v>6</v>
      </c>
      <c r="B136" s="125" t="s">
        <v>394</v>
      </c>
      <c r="C136" s="66">
        <v>2019</v>
      </c>
      <c r="D136" s="182">
        <v>10.65093572</v>
      </c>
      <c r="E136" s="182">
        <v>1229</v>
      </c>
      <c r="F136" s="182">
        <v>24.460732984</v>
      </c>
      <c r="G136" s="182">
        <v>764</v>
      </c>
      <c r="H136" s="5"/>
      <c r="I136" s="182">
        <v>29.428571429000002</v>
      </c>
      <c r="J136" s="182">
        <v>140</v>
      </c>
      <c r="K136" s="182">
        <v>14.954004329</v>
      </c>
      <c r="L136" s="182">
        <v>1848</v>
      </c>
      <c r="N136" s="72"/>
    </row>
    <row r="137" spans="1:14">
      <c r="A137" s="20">
        <f t="shared" si="1"/>
        <v>6</v>
      </c>
      <c r="B137" s="125" t="s">
        <v>394</v>
      </c>
      <c r="C137" s="66">
        <v>2020</v>
      </c>
      <c r="D137" s="182">
        <v>9.9744204635999996</v>
      </c>
      <c r="E137" s="182">
        <v>1251</v>
      </c>
      <c r="F137" s="182">
        <v>26.191729323000001</v>
      </c>
      <c r="G137" s="182">
        <v>798</v>
      </c>
      <c r="H137" s="5"/>
      <c r="I137" s="182">
        <v>34.101449275</v>
      </c>
      <c r="J137" s="182">
        <v>138</v>
      </c>
      <c r="K137" s="182">
        <v>15.018343816</v>
      </c>
      <c r="L137" s="182">
        <v>1908</v>
      </c>
      <c r="N137" s="72"/>
    </row>
    <row r="138" spans="1:14">
      <c r="A138" s="20">
        <f t="shared" si="1"/>
        <v>6</v>
      </c>
      <c r="B138" s="125" t="s">
        <v>394</v>
      </c>
      <c r="C138" s="66">
        <v>2021</v>
      </c>
      <c r="D138" s="182">
        <v>10.640465793000001</v>
      </c>
      <c r="E138" s="182">
        <v>1374</v>
      </c>
      <c r="F138" s="182">
        <v>27.059031876999999</v>
      </c>
      <c r="G138" s="182">
        <v>847</v>
      </c>
      <c r="H138" s="5"/>
      <c r="I138" s="182">
        <v>35.564625849999999</v>
      </c>
      <c r="J138" s="182">
        <v>147</v>
      </c>
      <c r="K138" s="182">
        <v>15.608927704999999</v>
      </c>
      <c r="L138" s="182">
        <v>2061</v>
      </c>
      <c r="N138" s="72"/>
    </row>
    <row r="139" spans="1:14">
      <c r="B139" s="125" t="s">
        <v>394</v>
      </c>
      <c r="C139" s="66">
        <v>2022</v>
      </c>
      <c r="D139" s="182">
        <v>10.342537803999999</v>
      </c>
      <c r="E139" s="182">
        <v>1521</v>
      </c>
      <c r="F139" s="182">
        <v>25.980327869</v>
      </c>
      <c r="G139" s="182">
        <v>915</v>
      </c>
      <c r="H139" s="5"/>
      <c r="I139" s="182">
        <v>38.654411764999999</v>
      </c>
      <c r="J139" s="182">
        <v>136</v>
      </c>
      <c r="K139" s="182">
        <v>14.907705703</v>
      </c>
      <c r="L139" s="182">
        <v>2297</v>
      </c>
      <c r="N139" s="72"/>
    </row>
    <row r="140" spans="1:14">
      <c r="B140" s="125" t="s">
        <v>394</v>
      </c>
      <c r="C140" s="66">
        <v>2023</v>
      </c>
      <c r="D140" s="182">
        <v>10.288499025</v>
      </c>
      <c r="E140" s="182">
        <v>1026</v>
      </c>
      <c r="F140" s="182">
        <v>26.976599063999998</v>
      </c>
      <c r="G140" s="182">
        <v>641</v>
      </c>
      <c r="H140" s="5"/>
      <c r="I140" s="182">
        <v>29.734693878000002</v>
      </c>
      <c r="J140" s="182">
        <v>98</v>
      </c>
      <c r="K140" s="182">
        <v>15.873239437000001</v>
      </c>
      <c r="L140" s="182">
        <v>1562</v>
      </c>
      <c r="N140" s="72"/>
    </row>
    <row r="141" spans="1:14">
      <c r="A141" s="20">
        <f>IF(B141=B138, A138, A138+1)</f>
        <v>7</v>
      </c>
      <c r="B141" s="125" t="s">
        <v>395</v>
      </c>
      <c r="C141" s="66">
        <v>2001</v>
      </c>
      <c r="D141" s="182">
        <v>21.141002524000001</v>
      </c>
      <c r="E141" s="182">
        <v>2773</v>
      </c>
      <c r="F141" s="182">
        <v>15.936591809999999</v>
      </c>
      <c r="G141" s="182">
        <v>757</v>
      </c>
      <c r="H141" s="5"/>
      <c r="I141" s="182">
        <v>28.726775956000001</v>
      </c>
      <c r="J141" s="182">
        <v>549</v>
      </c>
      <c r="K141" s="182">
        <v>18.422341496000001</v>
      </c>
      <c r="L141" s="182">
        <v>2981</v>
      </c>
      <c r="N141" s="72"/>
    </row>
    <row r="142" spans="1:14">
      <c r="A142" s="20">
        <f t="shared" si="1"/>
        <v>7</v>
      </c>
      <c r="B142" s="125" t="s">
        <v>395</v>
      </c>
      <c r="C142" s="66">
        <v>2002</v>
      </c>
      <c r="D142" s="182">
        <v>22.077204537</v>
      </c>
      <c r="E142" s="182">
        <v>2733</v>
      </c>
      <c r="F142" s="182">
        <v>16.426488457000001</v>
      </c>
      <c r="G142" s="182">
        <v>823</v>
      </c>
      <c r="H142" s="5"/>
      <c r="I142" s="182">
        <v>29.846899225000001</v>
      </c>
      <c r="J142" s="182">
        <v>516</v>
      </c>
      <c r="K142" s="182">
        <v>19.228618421</v>
      </c>
      <c r="L142" s="182">
        <v>3040</v>
      </c>
      <c r="N142" s="72"/>
    </row>
    <row r="143" spans="1:14">
      <c r="A143" s="20">
        <f t="shared" si="1"/>
        <v>7</v>
      </c>
      <c r="B143" s="125" t="s">
        <v>395</v>
      </c>
      <c r="C143" s="66">
        <v>2003</v>
      </c>
      <c r="D143" s="182">
        <v>21.854539081999999</v>
      </c>
      <c r="E143" s="182">
        <v>2853</v>
      </c>
      <c r="F143" s="182">
        <v>16.732365144999999</v>
      </c>
      <c r="G143" s="182">
        <v>964</v>
      </c>
      <c r="H143" s="5"/>
      <c r="I143" s="182">
        <v>30.212719298</v>
      </c>
      <c r="J143" s="182">
        <v>456</v>
      </c>
      <c r="K143" s="182">
        <v>19.25141327</v>
      </c>
      <c r="L143" s="182">
        <v>3361</v>
      </c>
      <c r="N143" s="72"/>
    </row>
    <row r="144" spans="1:14">
      <c r="A144" s="20">
        <f t="shared" ref="A144:A208" si="2">IF(B144=B143, A143, A143+1)</f>
        <v>7</v>
      </c>
      <c r="B144" s="125" t="s">
        <v>395</v>
      </c>
      <c r="C144" s="66">
        <v>2004</v>
      </c>
      <c r="D144" s="182">
        <v>22.090265487</v>
      </c>
      <c r="E144" s="182">
        <v>2825</v>
      </c>
      <c r="F144" s="182">
        <v>17.176470588000001</v>
      </c>
      <c r="G144" s="182">
        <v>1071</v>
      </c>
      <c r="H144" s="5"/>
      <c r="I144" s="182">
        <v>31.647783251</v>
      </c>
      <c r="J144" s="182">
        <v>406</v>
      </c>
      <c r="K144" s="182">
        <v>19.470487106</v>
      </c>
      <c r="L144" s="182">
        <v>3490</v>
      </c>
      <c r="N144" s="72"/>
    </row>
    <row r="145" spans="1:14">
      <c r="A145" s="20">
        <f t="shared" si="2"/>
        <v>7</v>
      </c>
      <c r="B145" s="125" t="s">
        <v>395</v>
      </c>
      <c r="C145" s="66">
        <v>2005</v>
      </c>
      <c r="D145" s="182">
        <v>23.236868858000001</v>
      </c>
      <c r="E145" s="182">
        <v>2951</v>
      </c>
      <c r="F145" s="182">
        <v>17.570607552999999</v>
      </c>
      <c r="G145" s="182">
        <v>1218</v>
      </c>
      <c r="H145" s="5"/>
      <c r="I145" s="182">
        <v>32.635944700000003</v>
      </c>
      <c r="J145" s="182">
        <v>434</v>
      </c>
      <c r="K145" s="182">
        <v>20.296921016999999</v>
      </c>
      <c r="L145" s="182">
        <v>3735</v>
      </c>
      <c r="N145" s="72"/>
    </row>
    <row r="146" spans="1:14">
      <c r="A146" s="20">
        <f t="shared" si="2"/>
        <v>7</v>
      </c>
      <c r="B146" s="125" t="s">
        <v>395</v>
      </c>
      <c r="C146" s="66">
        <v>2006</v>
      </c>
      <c r="D146" s="182">
        <v>22.333902939000001</v>
      </c>
      <c r="E146" s="182">
        <v>2926</v>
      </c>
      <c r="F146" s="182">
        <v>17.720861172999999</v>
      </c>
      <c r="G146" s="182">
        <v>1347</v>
      </c>
      <c r="H146" s="5"/>
      <c r="I146" s="182">
        <v>32.254957507</v>
      </c>
      <c r="J146" s="182">
        <v>353</v>
      </c>
      <c r="K146" s="182">
        <v>19.855357142999999</v>
      </c>
      <c r="L146" s="182">
        <v>3920</v>
      </c>
      <c r="N146" s="72"/>
    </row>
    <row r="147" spans="1:14">
      <c r="A147" s="20">
        <f t="shared" si="2"/>
        <v>7</v>
      </c>
      <c r="B147" s="125" t="s">
        <v>395</v>
      </c>
      <c r="C147" s="66">
        <v>2007</v>
      </c>
      <c r="D147" s="182">
        <v>22.355548037999998</v>
      </c>
      <c r="E147" s="182">
        <v>2956</v>
      </c>
      <c r="F147" s="182">
        <v>18.196392786000001</v>
      </c>
      <c r="G147" s="182">
        <v>1497</v>
      </c>
      <c r="H147" s="5"/>
      <c r="I147" s="182">
        <v>33.477744807000001</v>
      </c>
      <c r="J147" s="182">
        <v>337</v>
      </c>
      <c r="K147" s="182">
        <v>19.932215743</v>
      </c>
      <c r="L147" s="182">
        <v>4116</v>
      </c>
      <c r="N147" s="72"/>
    </row>
    <row r="148" spans="1:14">
      <c r="A148" s="20">
        <f t="shared" si="2"/>
        <v>7</v>
      </c>
      <c r="B148" s="159" t="s">
        <v>395</v>
      </c>
      <c r="C148" s="172">
        <v>2008</v>
      </c>
      <c r="D148" s="202">
        <v>23.070679742999999</v>
      </c>
      <c r="E148" s="202">
        <v>2957</v>
      </c>
      <c r="F148" s="202">
        <v>18.641497851</v>
      </c>
      <c r="G148" s="202">
        <v>1629</v>
      </c>
      <c r="H148" s="5"/>
      <c r="I148" s="202">
        <v>34.681818182000001</v>
      </c>
      <c r="J148" s="202">
        <v>308</v>
      </c>
      <c r="K148" s="202">
        <v>20.548153342999999</v>
      </c>
      <c r="L148" s="202">
        <v>4278</v>
      </c>
      <c r="N148" s="72"/>
    </row>
    <row r="149" spans="1:14">
      <c r="A149" s="20">
        <f t="shared" si="2"/>
        <v>7</v>
      </c>
      <c r="B149" s="159" t="s">
        <v>395</v>
      </c>
      <c r="C149" s="172">
        <v>2009</v>
      </c>
      <c r="D149" s="202">
        <v>23.174730246999999</v>
      </c>
      <c r="E149" s="202">
        <v>2873</v>
      </c>
      <c r="F149" s="202">
        <v>19.240880503</v>
      </c>
      <c r="G149" s="202">
        <v>1590</v>
      </c>
      <c r="H149" s="5"/>
      <c r="I149" s="202">
        <v>34.967032967000002</v>
      </c>
      <c r="J149" s="202">
        <v>273</v>
      </c>
      <c r="K149" s="202">
        <v>20.913603818999999</v>
      </c>
      <c r="L149" s="202">
        <v>4190</v>
      </c>
      <c r="N149" s="72"/>
    </row>
    <row r="150" spans="1:14">
      <c r="A150" s="20">
        <f t="shared" si="2"/>
        <v>7</v>
      </c>
      <c r="B150" s="159" t="s">
        <v>395</v>
      </c>
      <c r="C150" s="172">
        <v>2010</v>
      </c>
      <c r="D150" s="202">
        <v>23.722697367999999</v>
      </c>
      <c r="E150" s="202">
        <v>3040</v>
      </c>
      <c r="F150" s="202">
        <v>20.058616647000001</v>
      </c>
      <c r="G150" s="202">
        <v>1706</v>
      </c>
      <c r="H150" s="5"/>
      <c r="I150" s="202">
        <v>36.078571429</v>
      </c>
      <c r="J150" s="202">
        <v>280</v>
      </c>
      <c r="K150" s="202">
        <v>21.548365428</v>
      </c>
      <c r="L150" s="202">
        <v>4466</v>
      </c>
      <c r="N150" s="72"/>
    </row>
    <row r="151" spans="1:14">
      <c r="A151" s="20">
        <f t="shared" si="2"/>
        <v>7</v>
      </c>
      <c r="B151" s="159" t="s">
        <v>395</v>
      </c>
      <c r="C151" s="172">
        <v>2011</v>
      </c>
      <c r="D151" s="202">
        <v>23.761618188</v>
      </c>
      <c r="E151" s="202">
        <v>2991</v>
      </c>
      <c r="F151" s="202">
        <v>20.838293651000001</v>
      </c>
      <c r="G151" s="202">
        <v>2016</v>
      </c>
      <c r="H151" s="5"/>
      <c r="I151" s="202">
        <v>33.861607143000001</v>
      </c>
      <c r="J151" s="202">
        <v>224</v>
      </c>
      <c r="K151" s="202">
        <v>22.056449926999999</v>
      </c>
      <c r="L151" s="202">
        <v>4783</v>
      </c>
      <c r="N151" s="72"/>
    </row>
    <row r="152" spans="1:14">
      <c r="A152" s="20">
        <f t="shared" si="2"/>
        <v>7</v>
      </c>
      <c r="B152" s="159" t="s">
        <v>395</v>
      </c>
      <c r="C152" s="172">
        <v>2012</v>
      </c>
      <c r="D152" s="202">
        <v>24.440016604</v>
      </c>
      <c r="E152" s="202">
        <v>2409</v>
      </c>
      <c r="F152" s="202">
        <v>20.990786240999999</v>
      </c>
      <c r="G152" s="202">
        <v>1628</v>
      </c>
      <c r="H152" s="5"/>
      <c r="I152" s="202">
        <v>37.431472081000003</v>
      </c>
      <c r="J152" s="202">
        <v>197</v>
      </c>
      <c r="K152" s="202">
        <v>22.311197917000001</v>
      </c>
      <c r="L152" s="202">
        <v>3840</v>
      </c>
      <c r="N152" s="72"/>
    </row>
    <row r="153" spans="1:14">
      <c r="A153" s="20">
        <f t="shared" si="2"/>
        <v>7</v>
      </c>
      <c r="B153" s="159" t="s">
        <v>395</v>
      </c>
      <c r="C153" s="172">
        <v>2013</v>
      </c>
      <c r="D153" s="202">
        <v>23.394031361</v>
      </c>
      <c r="E153" s="202">
        <v>1977</v>
      </c>
      <c r="F153" s="202">
        <v>21.674107143000001</v>
      </c>
      <c r="G153" s="202">
        <v>1344</v>
      </c>
      <c r="H153" s="5"/>
      <c r="I153" s="202">
        <v>35.313725490000003</v>
      </c>
      <c r="J153" s="202">
        <v>102</v>
      </c>
      <c r="K153" s="202">
        <v>22.298229264</v>
      </c>
      <c r="L153" s="202">
        <v>3219</v>
      </c>
      <c r="N153" s="72"/>
    </row>
    <row r="154" spans="1:14">
      <c r="A154" s="20">
        <f t="shared" si="2"/>
        <v>7</v>
      </c>
      <c r="B154" s="159" t="s">
        <v>395</v>
      </c>
      <c r="C154" s="172">
        <v>2014</v>
      </c>
      <c r="D154" s="202">
        <v>23.500290867</v>
      </c>
      <c r="E154" s="202">
        <v>1719</v>
      </c>
      <c r="F154" s="202">
        <v>22.589100345999999</v>
      </c>
      <c r="G154" s="202">
        <v>1156</v>
      </c>
      <c r="H154" s="5"/>
      <c r="I154" s="202">
        <v>38.428571429000002</v>
      </c>
      <c r="J154" s="202">
        <v>105</v>
      </c>
      <c r="K154" s="202">
        <v>22.554151624999999</v>
      </c>
      <c r="L154" s="202">
        <v>2770</v>
      </c>
      <c r="N154" s="72"/>
    </row>
    <row r="155" spans="1:14">
      <c r="A155" s="20">
        <f t="shared" si="2"/>
        <v>7</v>
      </c>
      <c r="B155" s="159" t="s">
        <v>395</v>
      </c>
      <c r="C155" s="172">
        <v>2015</v>
      </c>
      <c r="D155" s="202">
        <v>23.988580750000001</v>
      </c>
      <c r="E155" s="202">
        <v>1839</v>
      </c>
      <c r="F155" s="202">
        <v>22.868656716</v>
      </c>
      <c r="G155" s="202">
        <v>1340</v>
      </c>
      <c r="H155" s="5"/>
      <c r="I155" s="202">
        <v>39.952830188999997</v>
      </c>
      <c r="J155" s="202">
        <v>106</v>
      </c>
      <c r="K155" s="202">
        <v>22.949560689999998</v>
      </c>
      <c r="L155" s="202">
        <v>3073</v>
      </c>
    </row>
    <row r="156" spans="1:14">
      <c r="A156" s="20">
        <f t="shared" si="2"/>
        <v>7</v>
      </c>
      <c r="B156" s="159" t="s">
        <v>395</v>
      </c>
      <c r="C156" s="172">
        <v>2016</v>
      </c>
      <c r="D156" s="202">
        <v>25.199523526</v>
      </c>
      <c r="E156" s="202">
        <v>1679</v>
      </c>
      <c r="F156" s="202">
        <v>23.493219129</v>
      </c>
      <c r="G156" s="202">
        <v>1401</v>
      </c>
      <c r="H156" s="5"/>
      <c r="I156" s="202">
        <v>41.932330827000001</v>
      </c>
      <c r="J156" s="202">
        <v>133</v>
      </c>
      <c r="K156" s="202">
        <v>23.633186291000001</v>
      </c>
      <c r="L156" s="202">
        <v>2947</v>
      </c>
    </row>
    <row r="157" spans="1:14">
      <c r="A157" s="20">
        <f t="shared" si="2"/>
        <v>7</v>
      </c>
      <c r="B157" s="159" t="s">
        <v>395</v>
      </c>
      <c r="C157" s="172">
        <v>2017</v>
      </c>
      <c r="D157" s="202">
        <v>24.199679658000001</v>
      </c>
      <c r="E157" s="202">
        <v>1873</v>
      </c>
      <c r="F157" s="202">
        <v>24.201618341</v>
      </c>
      <c r="G157" s="202">
        <v>1483</v>
      </c>
      <c r="H157" s="5"/>
      <c r="I157" s="202">
        <v>42.555555556000002</v>
      </c>
      <c r="J157" s="202">
        <v>117</v>
      </c>
      <c r="K157" s="202">
        <v>23.537511578</v>
      </c>
      <c r="L157" s="202">
        <v>3239</v>
      </c>
    </row>
    <row r="158" spans="1:14">
      <c r="A158" s="20">
        <f t="shared" si="2"/>
        <v>7</v>
      </c>
      <c r="B158" s="159" t="s">
        <v>395</v>
      </c>
      <c r="C158" s="172">
        <v>2018</v>
      </c>
      <c r="D158" s="202">
        <v>24.212121212</v>
      </c>
      <c r="E158" s="202">
        <v>2013</v>
      </c>
      <c r="F158" s="202">
        <v>24.724014337</v>
      </c>
      <c r="G158" s="202">
        <v>1674</v>
      </c>
      <c r="H158" s="5"/>
      <c r="I158" s="202">
        <v>42.761467889999999</v>
      </c>
      <c r="J158" s="202">
        <v>109</v>
      </c>
      <c r="K158" s="202">
        <v>23.886528787</v>
      </c>
      <c r="L158" s="202">
        <v>3578</v>
      </c>
    </row>
    <row r="159" spans="1:14">
      <c r="A159" s="20">
        <f t="shared" si="2"/>
        <v>7</v>
      </c>
      <c r="B159" s="159" t="s">
        <v>395</v>
      </c>
      <c r="C159" s="172">
        <v>2019</v>
      </c>
      <c r="D159" s="202">
        <v>24.538919413999999</v>
      </c>
      <c r="E159" s="202">
        <v>2184</v>
      </c>
      <c r="F159" s="202">
        <v>25.266244057000002</v>
      </c>
      <c r="G159" s="202">
        <v>1893</v>
      </c>
      <c r="H159" s="5"/>
      <c r="I159" s="202">
        <v>41.663265306</v>
      </c>
      <c r="J159" s="202">
        <v>98</v>
      </c>
      <c r="K159" s="202">
        <v>24.463181704</v>
      </c>
      <c r="L159" s="202">
        <v>3979</v>
      </c>
    </row>
    <row r="160" spans="1:14">
      <c r="A160" s="20">
        <f t="shared" si="2"/>
        <v>7</v>
      </c>
      <c r="B160" s="159" t="s">
        <v>395</v>
      </c>
      <c r="C160" s="172">
        <v>2020</v>
      </c>
      <c r="D160" s="202">
        <v>24.303907380999998</v>
      </c>
      <c r="E160" s="202">
        <v>2073</v>
      </c>
      <c r="F160" s="202">
        <v>25.985352113000001</v>
      </c>
      <c r="G160" s="202">
        <v>1775</v>
      </c>
      <c r="H160" s="5"/>
      <c r="I160" s="202">
        <v>41.690476189999998</v>
      </c>
      <c r="J160" s="202">
        <v>84</v>
      </c>
      <c r="K160" s="202">
        <v>24.715120914</v>
      </c>
      <c r="L160" s="202">
        <v>3763</v>
      </c>
    </row>
    <row r="161" spans="1:12">
      <c r="A161" s="20">
        <f t="shared" si="2"/>
        <v>7</v>
      </c>
      <c r="B161" s="159" t="s">
        <v>395</v>
      </c>
      <c r="C161" s="172">
        <v>2021</v>
      </c>
      <c r="D161" s="202">
        <v>24.971416006999998</v>
      </c>
      <c r="E161" s="202">
        <v>2274</v>
      </c>
      <c r="F161" s="202">
        <v>26.397028688999999</v>
      </c>
      <c r="G161" s="202">
        <v>1952</v>
      </c>
      <c r="H161" s="5"/>
      <c r="I161" s="202">
        <v>43.513157894999999</v>
      </c>
      <c r="J161" s="202">
        <v>76</v>
      </c>
      <c r="K161" s="202">
        <v>25.302409639</v>
      </c>
      <c r="L161" s="202">
        <v>4150</v>
      </c>
    </row>
    <row r="162" spans="1:12">
      <c r="B162" s="159" t="s">
        <v>395</v>
      </c>
      <c r="C162" s="172">
        <v>2022</v>
      </c>
      <c r="D162" s="202">
        <v>24.450964630000001</v>
      </c>
      <c r="E162" s="202">
        <v>2488</v>
      </c>
      <c r="F162" s="202">
        <v>26.953240740999998</v>
      </c>
      <c r="G162" s="202">
        <v>2160</v>
      </c>
      <c r="H162" s="5"/>
      <c r="I162" s="202">
        <v>44.733333332999997</v>
      </c>
      <c r="J162" s="202">
        <v>90</v>
      </c>
      <c r="K162" s="202">
        <v>25.241606319999999</v>
      </c>
      <c r="L162" s="202">
        <v>4557</v>
      </c>
    </row>
    <row r="163" spans="1:12">
      <c r="A163" s="20">
        <f>IF(B163=B161, A161, A161+1)</f>
        <v>7</v>
      </c>
      <c r="B163" s="159" t="s">
        <v>395</v>
      </c>
      <c r="C163" s="172">
        <v>2023</v>
      </c>
      <c r="D163" s="202">
        <v>22.937273823999998</v>
      </c>
      <c r="E163" s="202">
        <v>2487</v>
      </c>
      <c r="F163" s="202">
        <v>27.033090024</v>
      </c>
      <c r="G163" s="202">
        <v>2055</v>
      </c>
      <c r="H163" s="5"/>
      <c r="I163" s="202">
        <v>42.907894736999999</v>
      </c>
      <c r="J163" s="202">
        <v>76</v>
      </c>
      <c r="K163" s="202">
        <v>24.493838225000001</v>
      </c>
      <c r="L163" s="202">
        <v>4463</v>
      </c>
    </row>
    <row r="164" spans="1:12">
      <c r="A164" s="20">
        <f t="shared" si="2"/>
        <v>8</v>
      </c>
      <c r="E164" s="158"/>
    </row>
    <row r="165" spans="1:12">
      <c r="A165" s="20">
        <f t="shared" si="2"/>
        <v>8</v>
      </c>
      <c r="E165" s="158"/>
    </row>
    <row r="166" spans="1:12">
      <c r="A166" s="20">
        <f t="shared" si="2"/>
        <v>8</v>
      </c>
      <c r="E166" s="158"/>
    </row>
    <row r="167" spans="1:12">
      <c r="A167" s="20">
        <f t="shared" si="2"/>
        <v>8</v>
      </c>
      <c r="E167" s="158"/>
    </row>
    <row r="168" spans="1:12">
      <c r="A168" s="20">
        <f t="shared" si="2"/>
        <v>8</v>
      </c>
      <c r="E168" s="158"/>
    </row>
    <row r="169" spans="1:12">
      <c r="A169" s="20">
        <f t="shared" si="2"/>
        <v>8</v>
      </c>
      <c r="E169" s="158"/>
    </row>
    <row r="170" spans="1:12">
      <c r="A170" s="20">
        <f t="shared" si="2"/>
        <v>8</v>
      </c>
      <c r="E170" s="158"/>
    </row>
    <row r="171" spans="1:12">
      <c r="A171" s="20">
        <f t="shared" si="2"/>
        <v>8</v>
      </c>
      <c r="E171" s="158"/>
    </row>
    <row r="172" spans="1:12">
      <c r="A172" s="20">
        <f t="shared" si="2"/>
        <v>8</v>
      </c>
      <c r="E172" s="158"/>
    </row>
    <row r="173" spans="1:12">
      <c r="A173" s="20">
        <f t="shared" si="2"/>
        <v>8</v>
      </c>
      <c r="E173" s="158"/>
    </row>
    <row r="174" spans="1:12">
      <c r="A174" s="20">
        <f t="shared" si="2"/>
        <v>8</v>
      </c>
      <c r="E174" s="158"/>
    </row>
    <row r="175" spans="1:12">
      <c r="A175" s="20">
        <f t="shared" si="2"/>
        <v>8</v>
      </c>
      <c r="E175" s="158"/>
    </row>
    <row r="176" spans="1:12">
      <c r="A176" s="20">
        <f t="shared" si="2"/>
        <v>8</v>
      </c>
      <c r="E176" s="158"/>
    </row>
    <row r="177" spans="1:5">
      <c r="A177" s="20">
        <f t="shared" si="2"/>
        <v>8</v>
      </c>
      <c r="E177" s="158"/>
    </row>
    <row r="178" spans="1:5">
      <c r="A178" s="20">
        <f t="shared" si="2"/>
        <v>8</v>
      </c>
      <c r="E178" s="158"/>
    </row>
    <row r="179" spans="1:5">
      <c r="A179" s="20">
        <f t="shared" si="2"/>
        <v>8</v>
      </c>
      <c r="E179" s="158"/>
    </row>
    <row r="180" spans="1:5">
      <c r="A180" s="20">
        <f t="shared" si="2"/>
        <v>8</v>
      </c>
      <c r="E180" s="158"/>
    </row>
    <row r="181" spans="1:5">
      <c r="A181" s="20">
        <f t="shared" si="2"/>
        <v>8</v>
      </c>
      <c r="E181" s="158"/>
    </row>
    <row r="182" spans="1:5">
      <c r="A182" s="20">
        <f t="shared" si="2"/>
        <v>8</v>
      </c>
      <c r="E182" s="158"/>
    </row>
    <row r="183" spans="1:5">
      <c r="A183" s="20">
        <f t="shared" si="2"/>
        <v>8</v>
      </c>
      <c r="E183" s="158"/>
    </row>
    <row r="184" spans="1:5">
      <c r="A184" s="20">
        <f t="shared" si="2"/>
        <v>8</v>
      </c>
      <c r="E184" s="158"/>
    </row>
    <row r="185" spans="1:5">
      <c r="A185" s="20">
        <f t="shared" si="2"/>
        <v>8</v>
      </c>
      <c r="E185" s="158"/>
    </row>
    <row r="186" spans="1:5">
      <c r="A186" s="20">
        <f t="shared" si="2"/>
        <v>8</v>
      </c>
      <c r="E186" s="158"/>
    </row>
    <row r="187" spans="1:5">
      <c r="A187" s="20">
        <f t="shared" si="2"/>
        <v>8</v>
      </c>
      <c r="E187" s="158"/>
    </row>
    <row r="188" spans="1:5">
      <c r="A188" s="20">
        <f t="shared" si="2"/>
        <v>8</v>
      </c>
      <c r="E188" s="158"/>
    </row>
    <row r="189" spans="1:5">
      <c r="A189" s="20">
        <f t="shared" si="2"/>
        <v>8</v>
      </c>
      <c r="E189" s="158"/>
    </row>
    <row r="190" spans="1:5">
      <c r="A190" s="20">
        <f t="shared" si="2"/>
        <v>8</v>
      </c>
      <c r="E190" s="158"/>
    </row>
    <row r="191" spans="1:5">
      <c r="A191" s="20">
        <f t="shared" si="2"/>
        <v>8</v>
      </c>
      <c r="E191" s="158"/>
    </row>
    <row r="192" spans="1:5">
      <c r="A192" s="20">
        <f t="shared" si="2"/>
        <v>8</v>
      </c>
      <c r="E192" s="158"/>
    </row>
    <row r="193" spans="1:5">
      <c r="A193" s="20">
        <f t="shared" si="2"/>
        <v>8</v>
      </c>
      <c r="E193" s="158"/>
    </row>
    <row r="194" spans="1:5">
      <c r="A194" s="20">
        <f t="shared" si="2"/>
        <v>8</v>
      </c>
      <c r="E194" s="158"/>
    </row>
    <row r="195" spans="1:5">
      <c r="A195" s="20">
        <f t="shared" si="2"/>
        <v>8</v>
      </c>
      <c r="E195" s="158"/>
    </row>
    <row r="196" spans="1:5">
      <c r="A196" s="20">
        <f t="shared" si="2"/>
        <v>8</v>
      </c>
      <c r="E196" s="158"/>
    </row>
    <row r="197" spans="1:5">
      <c r="A197" s="20">
        <f t="shared" si="2"/>
        <v>8</v>
      </c>
      <c r="E197" s="158"/>
    </row>
    <row r="198" spans="1:5">
      <c r="A198" s="20">
        <f t="shared" si="2"/>
        <v>8</v>
      </c>
      <c r="E198" s="158"/>
    </row>
    <row r="199" spans="1:5">
      <c r="A199" s="20">
        <f t="shared" si="2"/>
        <v>8</v>
      </c>
      <c r="E199" s="158"/>
    </row>
    <row r="200" spans="1:5">
      <c r="A200" s="20">
        <f t="shared" si="2"/>
        <v>8</v>
      </c>
      <c r="E200" s="158"/>
    </row>
    <row r="201" spans="1:5">
      <c r="A201" s="20">
        <f t="shared" si="2"/>
        <v>8</v>
      </c>
      <c r="E201" s="158"/>
    </row>
    <row r="202" spans="1:5">
      <c r="A202" s="20">
        <f t="shared" si="2"/>
        <v>8</v>
      </c>
      <c r="E202" s="158"/>
    </row>
    <row r="203" spans="1:5">
      <c r="A203" s="20">
        <f t="shared" si="2"/>
        <v>8</v>
      </c>
      <c r="E203" s="158"/>
    </row>
    <row r="204" spans="1:5">
      <c r="A204" s="20">
        <f t="shared" si="2"/>
        <v>8</v>
      </c>
      <c r="E204" s="158"/>
    </row>
    <row r="205" spans="1:5">
      <c r="A205" s="20">
        <f t="shared" si="2"/>
        <v>8</v>
      </c>
      <c r="E205" s="158"/>
    </row>
    <row r="206" spans="1:5">
      <c r="A206" s="20">
        <f t="shared" si="2"/>
        <v>8</v>
      </c>
      <c r="E206" s="158"/>
    </row>
    <row r="207" spans="1:5">
      <c r="A207" s="20">
        <f t="shared" si="2"/>
        <v>8</v>
      </c>
      <c r="E207" s="158"/>
    </row>
    <row r="208" spans="1:5">
      <c r="A208" s="20">
        <f t="shared" si="2"/>
        <v>8</v>
      </c>
      <c r="E208" s="158"/>
    </row>
    <row r="209" spans="1:5">
      <c r="A209" s="20">
        <f t="shared" ref="A209:A272" si="3">IF(B209=B208, A208, A208+1)</f>
        <v>8</v>
      </c>
      <c r="E209" s="158"/>
    </row>
    <row r="210" spans="1:5">
      <c r="A210" s="20">
        <f t="shared" si="3"/>
        <v>8</v>
      </c>
      <c r="E210" s="158"/>
    </row>
    <row r="211" spans="1:5">
      <c r="A211" s="20">
        <f t="shared" si="3"/>
        <v>8</v>
      </c>
      <c r="E211" s="158"/>
    </row>
    <row r="212" spans="1:5">
      <c r="A212" s="20">
        <f t="shared" si="3"/>
        <v>8</v>
      </c>
      <c r="E212" s="158"/>
    </row>
    <row r="213" spans="1:5">
      <c r="A213" s="20">
        <f t="shared" si="3"/>
        <v>8</v>
      </c>
      <c r="E213" s="158"/>
    </row>
    <row r="214" spans="1:5">
      <c r="A214" s="20">
        <f t="shared" si="3"/>
        <v>8</v>
      </c>
      <c r="E214" s="158"/>
    </row>
    <row r="215" spans="1:5">
      <c r="A215" s="20">
        <f t="shared" si="3"/>
        <v>8</v>
      </c>
      <c r="E215" s="158"/>
    </row>
    <row r="216" spans="1:5">
      <c r="A216" s="20">
        <f t="shared" si="3"/>
        <v>8</v>
      </c>
      <c r="E216" s="158"/>
    </row>
    <row r="217" spans="1:5">
      <c r="A217" s="20">
        <f t="shared" si="3"/>
        <v>8</v>
      </c>
      <c r="E217" s="158"/>
    </row>
    <row r="218" spans="1:5">
      <c r="A218" s="20">
        <f t="shared" si="3"/>
        <v>8</v>
      </c>
      <c r="E218" s="158"/>
    </row>
    <row r="219" spans="1:5">
      <c r="A219" s="20">
        <f t="shared" si="3"/>
        <v>8</v>
      </c>
      <c r="E219" s="158"/>
    </row>
    <row r="220" spans="1:5">
      <c r="A220" s="20">
        <f t="shared" si="3"/>
        <v>8</v>
      </c>
      <c r="E220" s="158"/>
    </row>
    <row r="221" spans="1:5">
      <c r="A221" s="20">
        <f t="shared" si="3"/>
        <v>8</v>
      </c>
      <c r="E221" s="158"/>
    </row>
    <row r="222" spans="1:5">
      <c r="A222" s="20">
        <f t="shared" si="3"/>
        <v>8</v>
      </c>
      <c r="E222" s="158"/>
    </row>
    <row r="223" spans="1:5">
      <c r="A223" s="20">
        <f t="shared" si="3"/>
        <v>8</v>
      </c>
      <c r="E223" s="158"/>
    </row>
    <row r="224" spans="1:5">
      <c r="A224" s="20">
        <f t="shared" si="3"/>
        <v>8</v>
      </c>
      <c r="E224" s="158"/>
    </row>
    <row r="225" spans="1:5">
      <c r="A225" s="20">
        <f t="shared" si="3"/>
        <v>8</v>
      </c>
      <c r="E225" s="158"/>
    </row>
    <row r="226" spans="1:5">
      <c r="A226" s="20">
        <f t="shared" si="3"/>
        <v>8</v>
      </c>
      <c r="E226" s="158"/>
    </row>
    <row r="227" spans="1:5">
      <c r="A227" s="20">
        <f t="shared" si="3"/>
        <v>8</v>
      </c>
      <c r="E227" s="158"/>
    </row>
    <row r="228" spans="1:5">
      <c r="A228" s="20">
        <f t="shared" si="3"/>
        <v>8</v>
      </c>
      <c r="E228" s="158"/>
    </row>
    <row r="229" spans="1:5">
      <c r="A229" s="20">
        <f t="shared" si="3"/>
        <v>8</v>
      </c>
      <c r="E229" s="158"/>
    </row>
    <row r="230" spans="1:5">
      <c r="A230" s="20">
        <f t="shared" si="3"/>
        <v>8</v>
      </c>
      <c r="E230" s="158"/>
    </row>
    <row r="231" spans="1:5">
      <c r="A231" s="20">
        <f t="shared" si="3"/>
        <v>8</v>
      </c>
      <c r="E231" s="158"/>
    </row>
    <row r="232" spans="1:5">
      <c r="A232" s="20">
        <f t="shared" si="3"/>
        <v>8</v>
      </c>
      <c r="E232" s="158"/>
    </row>
    <row r="233" spans="1:5">
      <c r="A233" s="20">
        <f t="shared" si="3"/>
        <v>8</v>
      </c>
      <c r="E233" s="158"/>
    </row>
    <row r="234" spans="1:5">
      <c r="A234" s="20">
        <f t="shared" si="3"/>
        <v>8</v>
      </c>
      <c r="E234" s="158"/>
    </row>
    <row r="235" spans="1:5">
      <c r="A235" s="20">
        <f t="shared" si="3"/>
        <v>8</v>
      </c>
      <c r="E235" s="158"/>
    </row>
    <row r="236" spans="1:5">
      <c r="A236" s="20">
        <f t="shared" si="3"/>
        <v>8</v>
      </c>
      <c r="E236" s="158"/>
    </row>
    <row r="237" spans="1:5">
      <c r="A237" s="20">
        <f t="shared" si="3"/>
        <v>8</v>
      </c>
      <c r="E237" s="158"/>
    </row>
    <row r="238" spans="1:5">
      <c r="A238" s="20">
        <f t="shared" si="3"/>
        <v>8</v>
      </c>
      <c r="E238" s="158"/>
    </row>
    <row r="239" spans="1:5">
      <c r="A239" s="20">
        <f t="shared" si="3"/>
        <v>8</v>
      </c>
      <c r="E239" s="158"/>
    </row>
    <row r="240" spans="1:5">
      <c r="A240" s="20">
        <f t="shared" si="3"/>
        <v>8</v>
      </c>
      <c r="E240" s="158"/>
    </row>
    <row r="241" spans="1:5">
      <c r="A241" s="20">
        <f t="shared" si="3"/>
        <v>8</v>
      </c>
      <c r="E241" s="158"/>
    </row>
    <row r="242" spans="1:5">
      <c r="A242" s="20">
        <f t="shared" si="3"/>
        <v>8</v>
      </c>
      <c r="E242" s="158"/>
    </row>
    <row r="243" spans="1:5">
      <c r="A243" s="20">
        <f t="shared" si="3"/>
        <v>8</v>
      </c>
      <c r="E243" s="158"/>
    </row>
    <row r="244" spans="1:5">
      <c r="A244" s="20">
        <f t="shared" si="3"/>
        <v>8</v>
      </c>
      <c r="E244" s="158"/>
    </row>
    <row r="245" spans="1:5">
      <c r="A245" s="20">
        <f t="shared" si="3"/>
        <v>8</v>
      </c>
      <c r="E245" s="158"/>
    </row>
    <row r="246" spans="1:5">
      <c r="A246" s="20">
        <f t="shared" si="3"/>
        <v>8</v>
      </c>
      <c r="E246" s="158"/>
    </row>
    <row r="247" spans="1:5">
      <c r="A247" s="20">
        <f t="shared" si="3"/>
        <v>8</v>
      </c>
      <c r="E247" s="158"/>
    </row>
    <row r="248" spans="1:5">
      <c r="A248" s="20">
        <f t="shared" si="3"/>
        <v>8</v>
      </c>
      <c r="E248" s="158"/>
    </row>
    <row r="249" spans="1:5">
      <c r="A249" s="20">
        <f t="shared" si="3"/>
        <v>8</v>
      </c>
      <c r="E249" s="158"/>
    </row>
    <row r="250" spans="1:5">
      <c r="A250" s="20">
        <f t="shared" si="3"/>
        <v>8</v>
      </c>
      <c r="E250" s="158"/>
    </row>
    <row r="251" spans="1:5">
      <c r="A251" s="20">
        <f t="shared" si="3"/>
        <v>8</v>
      </c>
      <c r="E251" s="158"/>
    </row>
    <row r="252" spans="1:5">
      <c r="A252" s="20">
        <f t="shared" si="3"/>
        <v>8</v>
      </c>
      <c r="E252" s="158"/>
    </row>
    <row r="253" spans="1:5">
      <c r="A253" s="20">
        <f t="shared" si="3"/>
        <v>8</v>
      </c>
      <c r="E253" s="158"/>
    </row>
    <row r="254" spans="1:5">
      <c r="A254" s="20">
        <f t="shared" si="3"/>
        <v>8</v>
      </c>
      <c r="E254" s="158"/>
    </row>
    <row r="255" spans="1:5">
      <c r="A255" s="20">
        <f t="shared" si="3"/>
        <v>8</v>
      </c>
      <c r="E255" s="158"/>
    </row>
    <row r="256" spans="1:5">
      <c r="A256" s="20">
        <f t="shared" si="3"/>
        <v>8</v>
      </c>
      <c r="E256" s="158"/>
    </row>
    <row r="257" spans="1:5">
      <c r="A257" s="20">
        <f t="shared" si="3"/>
        <v>8</v>
      </c>
      <c r="E257" s="158"/>
    </row>
    <row r="258" spans="1:5">
      <c r="A258" s="20">
        <f t="shared" si="3"/>
        <v>8</v>
      </c>
      <c r="E258" s="158"/>
    </row>
    <row r="259" spans="1:5">
      <c r="A259" s="20">
        <f t="shared" si="3"/>
        <v>8</v>
      </c>
      <c r="E259" s="158"/>
    </row>
    <row r="260" spans="1:5">
      <c r="A260" s="20">
        <f t="shared" si="3"/>
        <v>8</v>
      </c>
      <c r="E260" s="158"/>
    </row>
    <row r="261" spans="1:5">
      <c r="A261" s="20">
        <f t="shared" si="3"/>
        <v>8</v>
      </c>
      <c r="E261" s="158"/>
    </row>
    <row r="262" spans="1:5">
      <c r="A262" s="20">
        <f t="shared" si="3"/>
        <v>8</v>
      </c>
      <c r="E262" s="158"/>
    </row>
    <row r="263" spans="1:5">
      <c r="A263" s="20">
        <f t="shared" si="3"/>
        <v>8</v>
      </c>
      <c r="E263" s="158"/>
    </row>
    <row r="264" spans="1:5">
      <c r="A264" s="20">
        <f t="shared" si="3"/>
        <v>8</v>
      </c>
      <c r="E264" s="158"/>
    </row>
    <row r="265" spans="1:5">
      <c r="A265" s="20">
        <f t="shared" si="3"/>
        <v>8</v>
      </c>
      <c r="E265" s="158"/>
    </row>
    <row r="266" spans="1:5">
      <c r="A266" s="20">
        <f t="shared" si="3"/>
        <v>8</v>
      </c>
      <c r="E266" s="158"/>
    </row>
    <row r="267" spans="1:5">
      <c r="A267" s="20">
        <f t="shared" si="3"/>
        <v>8</v>
      </c>
      <c r="E267" s="158"/>
    </row>
    <row r="268" spans="1:5">
      <c r="A268" s="20">
        <f t="shared" si="3"/>
        <v>8</v>
      </c>
      <c r="E268" s="158"/>
    </row>
    <row r="269" spans="1:5">
      <c r="A269" s="20">
        <f t="shared" si="3"/>
        <v>8</v>
      </c>
      <c r="E269" s="158"/>
    </row>
    <row r="270" spans="1:5">
      <c r="A270" s="20">
        <f t="shared" si="3"/>
        <v>8</v>
      </c>
      <c r="E270" s="158"/>
    </row>
    <row r="271" spans="1:5">
      <c r="A271" s="20">
        <f t="shared" si="3"/>
        <v>8</v>
      </c>
      <c r="E271" s="158"/>
    </row>
    <row r="272" spans="1:5">
      <c r="A272" s="20">
        <f t="shared" si="3"/>
        <v>8</v>
      </c>
      <c r="E272" s="158"/>
    </row>
    <row r="273" spans="1:5">
      <c r="A273" s="20">
        <f t="shared" ref="A273:A336" si="4">IF(B273=B272, A272, A272+1)</f>
        <v>8</v>
      </c>
      <c r="E273" s="158"/>
    </row>
    <row r="274" spans="1:5">
      <c r="A274" s="20">
        <f t="shared" si="4"/>
        <v>8</v>
      </c>
      <c r="E274" s="158"/>
    </row>
    <row r="275" spans="1:5">
      <c r="A275" s="20">
        <f t="shared" si="4"/>
        <v>8</v>
      </c>
      <c r="E275" s="158"/>
    </row>
    <row r="276" spans="1:5">
      <c r="A276" s="20">
        <f t="shared" si="4"/>
        <v>8</v>
      </c>
      <c r="E276" s="158"/>
    </row>
    <row r="277" spans="1:5">
      <c r="A277" s="20">
        <f t="shared" si="4"/>
        <v>8</v>
      </c>
      <c r="E277" s="158"/>
    </row>
    <row r="278" spans="1:5">
      <c r="A278" s="20">
        <f t="shared" si="4"/>
        <v>8</v>
      </c>
      <c r="E278" s="158"/>
    </row>
    <row r="279" spans="1:5">
      <c r="A279" s="20">
        <f t="shared" si="4"/>
        <v>8</v>
      </c>
      <c r="E279" s="158"/>
    </row>
    <row r="280" spans="1:5">
      <c r="A280" s="20">
        <f t="shared" si="4"/>
        <v>8</v>
      </c>
      <c r="E280" s="158"/>
    </row>
    <row r="281" spans="1:5">
      <c r="A281" s="20">
        <f t="shared" si="4"/>
        <v>8</v>
      </c>
      <c r="E281" s="158"/>
    </row>
    <row r="282" spans="1:5">
      <c r="A282" s="20">
        <f t="shared" si="4"/>
        <v>8</v>
      </c>
      <c r="E282" s="158"/>
    </row>
    <row r="283" spans="1:5">
      <c r="A283" s="20">
        <f t="shared" si="4"/>
        <v>8</v>
      </c>
      <c r="E283" s="158"/>
    </row>
    <row r="284" spans="1:5">
      <c r="A284" s="20">
        <f t="shared" si="4"/>
        <v>8</v>
      </c>
      <c r="E284" s="158"/>
    </row>
    <row r="285" spans="1:5">
      <c r="A285" s="20">
        <f t="shared" si="4"/>
        <v>8</v>
      </c>
      <c r="E285" s="158"/>
    </row>
    <row r="286" spans="1:5">
      <c r="A286" s="20">
        <f t="shared" si="4"/>
        <v>8</v>
      </c>
      <c r="E286" s="158"/>
    </row>
    <row r="287" spans="1:5">
      <c r="A287" s="20">
        <f t="shared" si="4"/>
        <v>8</v>
      </c>
      <c r="E287" s="158"/>
    </row>
    <row r="288" spans="1:5">
      <c r="A288" s="20">
        <f t="shared" si="4"/>
        <v>8</v>
      </c>
      <c r="E288" s="158"/>
    </row>
    <row r="289" spans="1:5">
      <c r="A289" s="20">
        <f t="shared" si="4"/>
        <v>8</v>
      </c>
      <c r="E289" s="158"/>
    </row>
    <row r="290" spans="1:5">
      <c r="A290" s="20">
        <f t="shared" si="4"/>
        <v>8</v>
      </c>
      <c r="E290" s="158"/>
    </row>
    <row r="291" spans="1:5">
      <c r="A291" s="20">
        <f t="shared" si="4"/>
        <v>8</v>
      </c>
      <c r="E291" s="158"/>
    </row>
    <row r="292" spans="1:5">
      <c r="A292" s="20">
        <f t="shared" si="4"/>
        <v>8</v>
      </c>
      <c r="E292" s="158"/>
    </row>
    <row r="293" spans="1:5">
      <c r="A293" s="20">
        <f t="shared" si="4"/>
        <v>8</v>
      </c>
      <c r="E293" s="158"/>
    </row>
    <row r="294" spans="1:5">
      <c r="A294" s="20">
        <f t="shared" si="4"/>
        <v>8</v>
      </c>
      <c r="E294" s="158"/>
    </row>
    <row r="295" spans="1:5">
      <c r="A295" s="20">
        <f t="shared" si="4"/>
        <v>8</v>
      </c>
      <c r="E295" s="158"/>
    </row>
    <row r="296" spans="1:5">
      <c r="A296" s="20">
        <f t="shared" si="4"/>
        <v>8</v>
      </c>
      <c r="E296" s="158"/>
    </row>
    <row r="297" spans="1:5">
      <c r="A297" s="20">
        <f t="shared" si="4"/>
        <v>8</v>
      </c>
      <c r="E297" s="158"/>
    </row>
    <row r="298" spans="1:5">
      <c r="A298" s="20">
        <f t="shared" si="4"/>
        <v>8</v>
      </c>
      <c r="E298" s="158"/>
    </row>
    <row r="299" spans="1:5">
      <c r="A299" s="20">
        <f t="shared" si="4"/>
        <v>8</v>
      </c>
      <c r="E299" s="158"/>
    </row>
    <row r="300" spans="1:5">
      <c r="A300" s="20">
        <f t="shared" si="4"/>
        <v>8</v>
      </c>
      <c r="E300" s="158"/>
    </row>
    <row r="301" spans="1:5">
      <c r="A301" s="20">
        <f t="shared" si="4"/>
        <v>8</v>
      </c>
      <c r="E301" s="158"/>
    </row>
    <row r="302" spans="1:5">
      <c r="A302" s="20">
        <f t="shared" si="4"/>
        <v>8</v>
      </c>
      <c r="E302" s="158"/>
    </row>
    <row r="303" spans="1:5">
      <c r="A303" s="20">
        <f t="shared" si="4"/>
        <v>8</v>
      </c>
      <c r="E303" s="158"/>
    </row>
    <row r="304" spans="1:5">
      <c r="A304" s="20">
        <f t="shared" si="4"/>
        <v>8</v>
      </c>
      <c r="E304" s="158"/>
    </row>
    <row r="305" spans="1:5">
      <c r="A305" s="20">
        <f t="shared" si="4"/>
        <v>8</v>
      </c>
      <c r="E305" s="158"/>
    </row>
    <row r="306" spans="1:5">
      <c r="A306" s="20">
        <f t="shared" si="4"/>
        <v>8</v>
      </c>
      <c r="E306" s="158"/>
    </row>
    <row r="307" spans="1:5">
      <c r="A307" s="20">
        <f t="shared" si="4"/>
        <v>8</v>
      </c>
      <c r="E307" s="158"/>
    </row>
    <row r="308" spans="1:5">
      <c r="A308" s="20">
        <f t="shared" si="4"/>
        <v>8</v>
      </c>
      <c r="E308" s="158"/>
    </row>
    <row r="309" spans="1:5">
      <c r="A309" s="20">
        <f t="shared" si="4"/>
        <v>8</v>
      </c>
      <c r="E309" s="158"/>
    </row>
    <row r="310" spans="1:5">
      <c r="A310" s="20">
        <f t="shared" si="4"/>
        <v>8</v>
      </c>
      <c r="E310" s="158"/>
    </row>
    <row r="311" spans="1:5">
      <c r="A311" s="20">
        <f t="shared" si="4"/>
        <v>8</v>
      </c>
    </row>
    <row r="312" spans="1:5">
      <c r="A312" s="20">
        <f t="shared" si="4"/>
        <v>8</v>
      </c>
    </row>
    <row r="313" spans="1:5">
      <c r="A313" s="20">
        <f t="shared" si="4"/>
        <v>8</v>
      </c>
    </row>
    <row r="314" spans="1:5">
      <c r="A314" s="20">
        <f t="shared" si="4"/>
        <v>8</v>
      </c>
    </row>
    <row r="315" spans="1:5">
      <c r="A315" s="20">
        <f t="shared" si="4"/>
        <v>8</v>
      </c>
    </row>
    <row r="316" spans="1:5">
      <c r="A316" s="20">
        <f t="shared" si="4"/>
        <v>8</v>
      </c>
    </row>
    <row r="317" spans="1:5">
      <c r="A317" s="20">
        <f t="shared" si="4"/>
        <v>8</v>
      </c>
    </row>
    <row r="318" spans="1:5">
      <c r="A318" s="20">
        <f t="shared" si="4"/>
        <v>8</v>
      </c>
    </row>
    <row r="319" spans="1:5">
      <c r="A319" s="20">
        <f t="shared" si="4"/>
        <v>8</v>
      </c>
    </row>
    <row r="320" spans="1:5">
      <c r="A320" s="20">
        <f t="shared" si="4"/>
        <v>8</v>
      </c>
    </row>
    <row r="321" spans="1:1">
      <c r="A321" s="20">
        <f t="shared" si="4"/>
        <v>8</v>
      </c>
    </row>
    <row r="322" spans="1:1">
      <c r="A322" s="20">
        <f t="shared" si="4"/>
        <v>8</v>
      </c>
    </row>
    <row r="323" spans="1:1">
      <c r="A323" s="20">
        <f t="shared" si="4"/>
        <v>8</v>
      </c>
    </row>
    <row r="324" spans="1:1">
      <c r="A324" s="20">
        <f t="shared" si="4"/>
        <v>8</v>
      </c>
    </row>
    <row r="325" spans="1:1">
      <c r="A325" s="20">
        <f t="shared" si="4"/>
        <v>8</v>
      </c>
    </row>
    <row r="326" spans="1:1">
      <c r="A326" s="20">
        <f t="shared" si="4"/>
        <v>8</v>
      </c>
    </row>
    <row r="327" spans="1:1">
      <c r="A327" s="20">
        <f t="shared" si="4"/>
        <v>8</v>
      </c>
    </row>
    <row r="328" spans="1:1">
      <c r="A328" s="20">
        <f t="shared" si="4"/>
        <v>8</v>
      </c>
    </row>
    <row r="329" spans="1:1">
      <c r="A329" s="20">
        <f t="shared" si="4"/>
        <v>8</v>
      </c>
    </row>
    <row r="330" spans="1:1">
      <c r="A330" s="20">
        <f t="shared" si="4"/>
        <v>8</v>
      </c>
    </row>
    <row r="331" spans="1:1">
      <c r="A331" s="20">
        <f t="shared" si="4"/>
        <v>8</v>
      </c>
    </row>
    <row r="332" spans="1:1">
      <c r="A332" s="20">
        <f t="shared" si="4"/>
        <v>8</v>
      </c>
    </row>
    <row r="333" spans="1:1">
      <c r="A333" s="20">
        <f t="shared" si="4"/>
        <v>8</v>
      </c>
    </row>
    <row r="334" spans="1:1">
      <c r="A334" s="20">
        <f t="shared" si="4"/>
        <v>8</v>
      </c>
    </row>
    <row r="335" spans="1:1">
      <c r="A335" s="20">
        <f t="shared" si="4"/>
        <v>8</v>
      </c>
    </row>
    <row r="336" spans="1:1">
      <c r="A336" s="20">
        <f t="shared" si="4"/>
        <v>8</v>
      </c>
    </row>
    <row r="337" spans="1:1">
      <c r="A337" s="20">
        <f t="shared" ref="A337:A400" si="5">IF(B337=B336, A336, A336+1)</f>
        <v>8</v>
      </c>
    </row>
    <row r="338" spans="1:1">
      <c r="A338" s="20">
        <f t="shared" si="5"/>
        <v>8</v>
      </c>
    </row>
    <row r="339" spans="1:1">
      <c r="A339" s="20">
        <f t="shared" si="5"/>
        <v>8</v>
      </c>
    </row>
    <row r="340" spans="1:1">
      <c r="A340" s="20">
        <f t="shared" si="5"/>
        <v>8</v>
      </c>
    </row>
    <row r="341" spans="1:1">
      <c r="A341" s="20">
        <f t="shared" si="5"/>
        <v>8</v>
      </c>
    </row>
    <row r="342" spans="1:1">
      <c r="A342" s="20">
        <f t="shared" si="5"/>
        <v>8</v>
      </c>
    </row>
    <row r="343" spans="1:1">
      <c r="A343" s="20">
        <f t="shared" si="5"/>
        <v>8</v>
      </c>
    </row>
    <row r="344" spans="1:1">
      <c r="A344" s="20">
        <f t="shared" si="5"/>
        <v>8</v>
      </c>
    </row>
    <row r="345" spans="1:1">
      <c r="A345" s="20">
        <f t="shared" si="5"/>
        <v>8</v>
      </c>
    </row>
    <row r="346" spans="1:1">
      <c r="A346" s="20">
        <f t="shared" si="5"/>
        <v>8</v>
      </c>
    </row>
    <row r="347" spans="1:1">
      <c r="A347" s="20">
        <f t="shared" si="5"/>
        <v>8</v>
      </c>
    </row>
    <row r="348" spans="1:1">
      <c r="A348" s="20">
        <f t="shared" si="5"/>
        <v>8</v>
      </c>
    </row>
    <row r="349" spans="1:1">
      <c r="A349" s="20">
        <f t="shared" si="5"/>
        <v>8</v>
      </c>
    </row>
    <row r="350" spans="1:1">
      <c r="A350" s="20">
        <f t="shared" si="5"/>
        <v>8</v>
      </c>
    </row>
    <row r="351" spans="1:1">
      <c r="A351" s="20">
        <f t="shared" si="5"/>
        <v>8</v>
      </c>
    </row>
    <row r="352" spans="1:1">
      <c r="A352" s="20">
        <f t="shared" si="5"/>
        <v>8</v>
      </c>
    </row>
    <row r="353" spans="1:1">
      <c r="A353" s="20">
        <f t="shared" si="5"/>
        <v>8</v>
      </c>
    </row>
    <row r="354" spans="1:1">
      <c r="A354" s="20">
        <f t="shared" si="5"/>
        <v>8</v>
      </c>
    </row>
    <row r="355" spans="1:1">
      <c r="A355" s="20">
        <f t="shared" si="5"/>
        <v>8</v>
      </c>
    </row>
    <row r="356" spans="1:1">
      <c r="A356" s="20">
        <f t="shared" si="5"/>
        <v>8</v>
      </c>
    </row>
    <row r="357" spans="1:1">
      <c r="A357" s="20">
        <f t="shared" si="5"/>
        <v>8</v>
      </c>
    </row>
    <row r="358" spans="1:1">
      <c r="A358" s="20">
        <f t="shared" si="5"/>
        <v>8</v>
      </c>
    </row>
    <row r="359" spans="1:1">
      <c r="A359" s="20">
        <f t="shared" si="5"/>
        <v>8</v>
      </c>
    </row>
    <row r="360" spans="1:1">
      <c r="A360" s="20">
        <f t="shared" si="5"/>
        <v>8</v>
      </c>
    </row>
    <row r="361" spans="1:1">
      <c r="A361" s="20">
        <f t="shared" si="5"/>
        <v>8</v>
      </c>
    </row>
    <row r="362" spans="1:1">
      <c r="A362" s="20">
        <f t="shared" si="5"/>
        <v>8</v>
      </c>
    </row>
    <row r="363" spans="1:1">
      <c r="A363" s="20">
        <f t="shared" si="5"/>
        <v>8</v>
      </c>
    </row>
    <row r="364" spans="1:1">
      <c r="A364" s="20">
        <f t="shared" si="5"/>
        <v>8</v>
      </c>
    </row>
    <row r="365" spans="1:1">
      <c r="A365" s="20">
        <f t="shared" si="5"/>
        <v>8</v>
      </c>
    </row>
    <row r="366" spans="1:1">
      <c r="A366" s="20">
        <f t="shared" si="5"/>
        <v>8</v>
      </c>
    </row>
    <row r="367" spans="1:1">
      <c r="A367" s="20">
        <f t="shared" si="5"/>
        <v>8</v>
      </c>
    </row>
    <row r="368" spans="1:1">
      <c r="A368" s="20">
        <f t="shared" si="5"/>
        <v>8</v>
      </c>
    </row>
    <row r="369" spans="1:1">
      <c r="A369" s="20">
        <f t="shared" si="5"/>
        <v>8</v>
      </c>
    </row>
    <row r="370" spans="1:1">
      <c r="A370" s="20">
        <f t="shared" si="5"/>
        <v>8</v>
      </c>
    </row>
    <row r="371" spans="1:1">
      <c r="A371" s="20">
        <f t="shared" si="5"/>
        <v>8</v>
      </c>
    </row>
    <row r="372" spans="1:1">
      <c r="A372" s="20">
        <f t="shared" si="5"/>
        <v>8</v>
      </c>
    </row>
    <row r="373" spans="1:1">
      <c r="A373" s="20">
        <f t="shared" si="5"/>
        <v>8</v>
      </c>
    </row>
    <row r="374" spans="1:1">
      <c r="A374" s="20">
        <f t="shared" si="5"/>
        <v>8</v>
      </c>
    </row>
    <row r="375" spans="1:1">
      <c r="A375" s="20">
        <f t="shared" si="5"/>
        <v>8</v>
      </c>
    </row>
    <row r="376" spans="1:1">
      <c r="A376" s="20">
        <f t="shared" si="5"/>
        <v>8</v>
      </c>
    </row>
    <row r="377" spans="1:1">
      <c r="A377" s="20">
        <f t="shared" si="5"/>
        <v>8</v>
      </c>
    </row>
    <row r="378" spans="1:1">
      <c r="A378" s="20">
        <f t="shared" si="5"/>
        <v>8</v>
      </c>
    </row>
    <row r="379" spans="1:1">
      <c r="A379" s="20">
        <f t="shared" si="5"/>
        <v>8</v>
      </c>
    </row>
    <row r="380" spans="1:1">
      <c r="A380" s="20">
        <f t="shared" si="5"/>
        <v>8</v>
      </c>
    </row>
    <row r="381" spans="1:1">
      <c r="A381" s="20">
        <f t="shared" si="5"/>
        <v>8</v>
      </c>
    </row>
    <row r="382" spans="1:1">
      <c r="A382" s="20">
        <f t="shared" si="5"/>
        <v>8</v>
      </c>
    </row>
    <row r="383" spans="1:1">
      <c r="A383" s="20">
        <f t="shared" si="5"/>
        <v>8</v>
      </c>
    </row>
    <row r="384" spans="1:1">
      <c r="A384" s="20">
        <f t="shared" si="5"/>
        <v>8</v>
      </c>
    </row>
    <row r="385" spans="1:1">
      <c r="A385" s="20">
        <f t="shared" si="5"/>
        <v>8</v>
      </c>
    </row>
    <row r="386" spans="1:1">
      <c r="A386" s="20">
        <f t="shared" si="5"/>
        <v>8</v>
      </c>
    </row>
    <row r="387" spans="1:1">
      <c r="A387" s="20">
        <f t="shared" si="5"/>
        <v>8</v>
      </c>
    </row>
    <row r="388" spans="1:1">
      <c r="A388" s="20">
        <f t="shared" si="5"/>
        <v>8</v>
      </c>
    </row>
    <row r="389" spans="1:1">
      <c r="A389" s="20">
        <f t="shared" si="5"/>
        <v>8</v>
      </c>
    </row>
    <row r="390" spans="1:1">
      <c r="A390" s="20">
        <f t="shared" si="5"/>
        <v>8</v>
      </c>
    </row>
    <row r="391" spans="1:1">
      <c r="A391" s="20">
        <f t="shared" si="5"/>
        <v>8</v>
      </c>
    </row>
    <row r="392" spans="1:1">
      <c r="A392" s="20">
        <f t="shared" si="5"/>
        <v>8</v>
      </c>
    </row>
    <row r="393" spans="1:1">
      <c r="A393" s="20">
        <f t="shared" si="5"/>
        <v>8</v>
      </c>
    </row>
    <row r="394" spans="1:1">
      <c r="A394" s="20">
        <f t="shared" si="5"/>
        <v>8</v>
      </c>
    </row>
    <row r="395" spans="1:1">
      <c r="A395" s="20">
        <f t="shared" si="5"/>
        <v>8</v>
      </c>
    </row>
    <row r="396" spans="1:1">
      <c r="A396" s="20">
        <f t="shared" si="5"/>
        <v>8</v>
      </c>
    </row>
    <row r="397" spans="1:1">
      <c r="A397" s="20">
        <f t="shared" si="5"/>
        <v>8</v>
      </c>
    </row>
    <row r="398" spans="1:1">
      <c r="A398" s="20">
        <f t="shared" si="5"/>
        <v>8</v>
      </c>
    </row>
    <row r="399" spans="1:1">
      <c r="A399" s="20">
        <f t="shared" si="5"/>
        <v>8</v>
      </c>
    </row>
    <row r="400" spans="1:1">
      <c r="A400" s="20">
        <f t="shared" si="5"/>
        <v>8</v>
      </c>
    </row>
    <row r="401" spans="1:1">
      <c r="A401" s="20">
        <f t="shared" ref="A401:A464" si="6">IF(B401=B400, A400, A400+1)</f>
        <v>8</v>
      </c>
    </row>
    <row r="402" spans="1:1">
      <c r="A402" s="20">
        <f t="shared" si="6"/>
        <v>8</v>
      </c>
    </row>
    <row r="403" spans="1:1">
      <c r="A403" s="20">
        <f t="shared" si="6"/>
        <v>8</v>
      </c>
    </row>
    <row r="404" spans="1:1">
      <c r="A404" s="20">
        <f t="shared" si="6"/>
        <v>8</v>
      </c>
    </row>
    <row r="405" spans="1:1">
      <c r="A405" s="20">
        <f t="shared" si="6"/>
        <v>8</v>
      </c>
    </row>
    <row r="406" spans="1:1">
      <c r="A406" s="20">
        <f t="shared" si="6"/>
        <v>8</v>
      </c>
    </row>
    <row r="407" spans="1:1">
      <c r="A407" s="20">
        <f t="shared" si="6"/>
        <v>8</v>
      </c>
    </row>
    <row r="408" spans="1:1">
      <c r="A408" s="20">
        <f t="shared" si="6"/>
        <v>8</v>
      </c>
    </row>
    <row r="409" spans="1:1">
      <c r="A409" s="20">
        <f t="shared" si="6"/>
        <v>8</v>
      </c>
    </row>
    <row r="410" spans="1:1">
      <c r="A410" s="20">
        <f t="shared" si="6"/>
        <v>8</v>
      </c>
    </row>
    <row r="411" spans="1:1">
      <c r="A411" s="20">
        <f t="shared" si="6"/>
        <v>8</v>
      </c>
    </row>
    <row r="412" spans="1:1">
      <c r="A412" s="20">
        <f t="shared" si="6"/>
        <v>8</v>
      </c>
    </row>
    <row r="413" spans="1:1">
      <c r="A413" s="20">
        <f t="shared" si="6"/>
        <v>8</v>
      </c>
    </row>
    <row r="414" spans="1:1">
      <c r="A414" s="20">
        <f t="shared" si="6"/>
        <v>8</v>
      </c>
    </row>
    <row r="415" spans="1:1">
      <c r="A415" s="20">
        <f t="shared" si="6"/>
        <v>8</v>
      </c>
    </row>
    <row r="416" spans="1:1">
      <c r="A416" s="20">
        <f t="shared" si="6"/>
        <v>8</v>
      </c>
    </row>
    <row r="417" spans="1:1">
      <c r="A417" s="20">
        <f t="shared" si="6"/>
        <v>8</v>
      </c>
    </row>
    <row r="418" spans="1:1">
      <c r="A418" s="20">
        <f t="shared" si="6"/>
        <v>8</v>
      </c>
    </row>
    <row r="419" spans="1:1">
      <c r="A419" s="20">
        <f t="shared" si="6"/>
        <v>8</v>
      </c>
    </row>
    <row r="420" spans="1:1">
      <c r="A420" s="20">
        <f t="shared" si="6"/>
        <v>8</v>
      </c>
    </row>
    <row r="421" spans="1:1">
      <c r="A421" s="20">
        <f t="shared" si="6"/>
        <v>8</v>
      </c>
    </row>
    <row r="422" spans="1:1">
      <c r="A422" s="20">
        <f t="shared" si="6"/>
        <v>8</v>
      </c>
    </row>
    <row r="423" spans="1:1">
      <c r="A423" s="20">
        <f t="shared" si="6"/>
        <v>8</v>
      </c>
    </row>
    <row r="424" spans="1:1">
      <c r="A424" s="20">
        <f t="shared" si="6"/>
        <v>8</v>
      </c>
    </row>
    <row r="425" spans="1:1">
      <c r="A425" s="20">
        <f t="shared" si="6"/>
        <v>8</v>
      </c>
    </row>
    <row r="426" spans="1:1">
      <c r="A426" s="20">
        <f t="shared" si="6"/>
        <v>8</v>
      </c>
    </row>
    <row r="427" spans="1:1">
      <c r="A427" s="20">
        <f t="shared" si="6"/>
        <v>8</v>
      </c>
    </row>
    <row r="428" spans="1:1">
      <c r="A428" s="20">
        <f t="shared" si="6"/>
        <v>8</v>
      </c>
    </row>
    <row r="429" spans="1:1">
      <c r="A429" s="20">
        <f t="shared" si="6"/>
        <v>8</v>
      </c>
    </row>
    <row r="430" spans="1:1">
      <c r="A430" s="20">
        <f t="shared" si="6"/>
        <v>8</v>
      </c>
    </row>
    <row r="431" spans="1:1">
      <c r="A431" s="20">
        <f t="shared" si="6"/>
        <v>8</v>
      </c>
    </row>
    <row r="432" spans="1:1">
      <c r="A432" s="20">
        <f t="shared" si="6"/>
        <v>8</v>
      </c>
    </row>
    <row r="433" spans="1:1">
      <c r="A433" s="20">
        <f t="shared" si="6"/>
        <v>8</v>
      </c>
    </row>
    <row r="434" spans="1:1">
      <c r="A434" s="20">
        <f t="shared" si="6"/>
        <v>8</v>
      </c>
    </row>
    <row r="435" spans="1:1">
      <c r="A435" s="20">
        <f t="shared" si="6"/>
        <v>8</v>
      </c>
    </row>
    <row r="436" spans="1:1">
      <c r="A436" s="20">
        <f t="shared" si="6"/>
        <v>8</v>
      </c>
    </row>
    <row r="437" spans="1:1">
      <c r="A437" s="20">
        <f t="shared" si="6"/>
        <v>8</v>
      </c>
    </row>
    <row r="438" spans="1:1">
      <c r="A438" s="20">
        <f t="shared" si="6"/>
        <v>8</v>
      </c>
    </row>
    <row r="439" spans="1:1">
      <c r="A439" s="20">
        <f t="shared" si="6"/>
        <v>8</v>
      </c>
    </row>
    <row r="440" spans="1:1">
      <c r="A440" s="20">
        <f t="shared" si="6"/>
        <v>8</v>
      </c>
    </row>
    <row r="441" spans="1:1">
      <c r="A441" s="20">
        <f t="shared" si="6"/>
        <v>8</v>
      </c>
    </row>
    <row r="442" spans="1:1">
      <c r="A442" s="20">
        <f t="shared" si="6"/>
        <v>8</v>
      </c>
    </row>
    <row r="443" spans="1:1">
      <c r="A443" s="20">
        <f t="shared" si="6"/>
        <v>8</v>
      </c>
    </row>
    <row r="444" spans="1:1">
      <c r="A444" s="20">
        <f t="shared" si="6"/>
        <v>8</v>
      </c>
    </row>
    <row r="445" spans="1:1">
      <c r="A445" s="20">
        <f t="shared" si="6"/>
        <v>8</v>
      </c>
    </row>
    <row r="446" spans="1:1">
      <c r="A446" s="20">
        <f t="shared" si="6"/>
        <v>8</v>
      </c>
    </row>
    <row r="447" spans="1:1">
      <c r="A447" s="20">
        <f t="shared" si="6"/>
        <v>8</v>
      </c>
    </row>
    <row r="448" spans="1:1">
      <c r="A448" s="20">
        <f t="shared" si="6"/>
        <v>8</v>
      </c>
    </row>
    <row r="449" spans="1:1">
      <c r="A449" s="20">
        <f t="shared" si="6"/>
        <v>8</v>
      </c>
    </row>
    <row r="450" spans="1:1">
      <c r="A450" s="20">
        <f t="shared" si="6"/>
        <v>8</v>
      </c>
    </row>
    <row r="451" spans="1:1">
      <c r="A451" s="20">
        <f t="shared" si="6"/>
        <v>8</v>
      </c>
    </row>
    <row r="452" spans="1:1">
      <c r="A452" s="20">
        <f t="shared" si="6"/>
        <v>8</v>
      </c>
    </row>
    <row r="453" spans="1:1">
      <c r="A453" s="20">
        <f t="shared" si="6"/>
        <v>8</v>
      </c>
    </row>
    <row r="454" spans="1:1">
      <c r="A454" s="20">
        <f t="shared" si="6"/>
        <v>8</v>
      </c>
    </row>
    <row r="455" spans="1:1">
      <c r="A455" s="20">
        <f t="shared" si="6"/>
        <v>8</v>
      </c>
    </row>
    <row r="456" spans="1:1">
      <c r="A456" s="20">
        <f t="shared" si="6"/>
        <v>8</v>
      </c>
    </row>
    <row r="457" spans="1:1">
      <c r="A457" s="20">
        <f t="shared" si="6"/>
        <v>8</v>
      </c>
    </row>
    <row r="458" spans="1:1">
      <c r="A458" s="20">
        <f t="shared" si="6"/>
        <v>8</v>
      </c>
    </row>
    <row r="459" spans="1:1">
      <c r="A459" s="20">
        <f t="shared" si="6"/>
        <v>8</v>
      </c>
    </row>
    <row r="460" spans="1:1">
      <c r="A460" s="20">
        <f t="shared" si="6"/>
        <v>8</v>
      </c>
    </row>
    <row r="461" spans="1:1">
      <c r="A461" s="20">
        <f t="shared" si="6"/>
        <v>8</v>
      </c>
    </row>
    <row r="462" spans="1:1">
      <c r="A462" s="20">
        <f t="shared" si="6"/>
        <v>8</v>
      </c>
    </row>
    <row r="463" spans="1:1">
      <c r="A463" s="20">
        <f t="shared" si="6"/>
        <v>8</v>
      </c>
    </row>
    <row r="464" spans="1:1">
      <c r="A464" s="20">
        <f t="shared" si="6"/>
        <v>8</v>
      </c>
    </row>
    <row r="465" spans="1:1">
      <c r="A465" s="20">
        <f t="shared" ref="A465:A528" si="7">IF(B465=B464, A464, A464+1)</f>
        <v>8</v>
      </c>
    </row>
    <row r="466" spans="1:1">
      <c r="A466" s="20">
        <f t="shared" si="7"/>
        <v>8</v>
      </c>
    </row>
    <row r="467" spans="1:1">
      <c r="A467" s="20">
        <f t="shared" si="7"/>
        <v>8</v>
      </c>
    </row>
    <row r="468" spans="1:1">
      <c r="A468" s="20">
        <f t="shared" si="7"/>
        <v>8</v>
      </c>
    </row>
    <row r="469" spans="1:1">
      <c r="A469" s="20">
        <f t="shared" si="7"/>
        <v>8</v>
      </c>
    </row>
    <row r="470" spans="1:1">
      <c r="A470" s="20">
        <f t="shared" si="7"/>
        <v>8</v>
      </c>
    </row>
    <row r="471" spans="1:1">
      <c r="A471" s="20">
        <f t="shared" si="7"/>
        <v>8</v>
      </c>
    </row>
    <row r="472" spans="1:1">
      <c r="A472" s="20">
        <f t="shared" si="7"/>
        <v>8</v>
      </c>
    </row>
    <row r="473" spans="1:1">
      <c r="A473" s="20">
        <f t="shared" si="7"/>
        <v>8</v>
      </c>
    </row>
    <row r="474" spans="1:1">
      <c r="A474" s="20">
        <f t="shared" si="7"/>
        <v>8</v>
      </c>
    </row>
    <row r="475" spans="1:1">
      <c r="A475" s="20">
        <f t="shared" si="7"/>
        <v>8</v>
      </c>
    </row>
    <row r="476" spans="1:1">
      <c r="A476" s="20">
        <f t="shared" si="7"/>
        <v>8</v>
      </c>
    </row>
    <row r="477" spans="1:1">
      <c r="A477" s="20">
        <f t="shared" si="7"/>
        <v>8</v>
      </c>
    </row>
    <row r="478" spans="1:1">
      <c r="A478" s="20">
        <f t="shared" si="7"/>
        <v>8</v>
      </c>
    </row>
    <row r="479" spans="1:1">
      <c r="A479" s="20">
        <f t="shared" si="7"/>
        <v>8</v>
      </c>
    </row>
    <row r="480" spans="1:1">
      <c r="A480" s="20">
        <f t="shared" si="7"/>
        <v>8</v>
      </c>
    </row>
    <row r="481" spans="1:1">
      <c r="A481" s="20">
        <f t="shared" si="7"/>
        <v>8</v>
      </c>
    </row>
    <row r="482" spans="1:1">
      <c r="A482" s="20">
        <f t="shared" si="7"/>
        <v>8</v>
      </c>
    </row>
    <row r="483" spans="1:1">
      <c r="A483" s="20">
        <f t="shared" si="7"/>
        <v>8</v>
      </c>
    </row>
    <row r="484" spans="1:1">
      <c r="A484" s="20">
        <f t="shared" si="7"/>
        <v>8</v>
      </c>
    </row>
    <row r="485" spans="1:1">
      <c r="A485" s="20">
        <f t="shared" si="7"/>
        <v>8</v>
      </c>
    </row>
    <row r="486" spans="1:1">
      <c r="A486" s="20">
        <f t="shared" si="7"/>
        <v>8</v>
      </c>
    </row>
    <row r="487" spans="1:1">
      <c r="A487" s="20">
        <f t="shared" si="7"/>
        <v>8</v>
      </c>
    </row>
    <row r="488" spans="1:1">
      <c r="A488" s="20">
        <f t="shared" si="7"/>
        <v>8</v>
      </c>
    </row>
    <row r="489" spans="1:1">
      <c r="A489" s="20">
        <f t="shared" si="7"/>
        <v>8</v>
      </c>
    </row>
    <row r="490" spans="1:1">
      <c r="A490" s="20">
        <f t="shared" si="7"/>
        <v>8</v>
      </c>
    </row>
    <row r="491" spans="1:1">
      <c r="A491" s="20">
        <f t="shared" si="7"/>
        <v>8</v>
      </c>
    </row>
    <row r="492" spans="1:1">
      <c r="A492" s="20">
        <f t="shared" si="7"/>
        <v>8</v>
      </c>
    </row>
    <row r="493" spans="1:1">
      <c r="A493" s="20">
        <f t="shared" si="7"/>
        <v>8</v>
      </c>
    </row>
    <row r="494" spans="1:1">
      <c r="A494" s="20">
        <f t="shared" si="7"/>
        <v>8</v>
      </c>
    </row>
    <row r="495" spans="1:1">
      <c r="A495" s="20">
        <f t="shared" si="7"/>
        <v>8</v>
      </c>
    </row>
    <row r="496" spans="1:1">
      <c r="A496" s="20">
        <f t="shared" si="7"/>
        <v>8</v>
      </c>
    </row>
    <row r="497" spans="1:1">
      <c r="A497" s="20">
        <f t="shared" si="7"/>
        <v>8</v>
      </c>
    </row>
    <row r="498" spans="1:1">
      <c r="A498" s="20">
        <f t="shared" si="7"/>
        <v>8</v>
      </c>
    </row>
    <row r="499" spans="1:1">
      <c r="A499" s="20">
        <f t="shared" si="7"/>
        <v>8</v>
      </c>
    </row>
    <row r="500" spans="1:1">
      <c r="A500" s="20">
        <f t="shared" si="7"/>
        <v>8</v>
      </c>
    </row>
    <row r="501" spans="1:1">
      <c r="A501" s="20">
        <f t="shared" si="7"/>
        <v>8</v>
      </c>
    </row>
    <row r="502" spans="1:1">
      <c r="A502" s="20">
        <f t="shared" si="7"/>
        <v>8</v>
      </c>
    </row>
    <row r="503" spans="1:1">
      <c r="A503" s="20">
        <f t="shared" si="7"/>
        <v>8</v>
      </c>
    </row>
    <row r="504" spans="1:1">
      <c r="A504" s="20">
        <f t="shared" si="7"/>
        <v>8</v>
      </c>
    </row>
    <row r="505" spans="1:1">
      <c r="A505" s="20">
        <f t="shared" si="7"/>
        <v>8</v>
      </c>
    </row>
    <row r="506" spans="1:1">
      <c r="A506" s="20">
        <f t="shared" si="7"/>
        <v>8</v>
      </c>
    </row>
    <row r="507" spans="1:1">
      <c r="A507" s="20">
        <f t="shared" si="7"/>
        <v>8</v>
      </c>
    </row>
    <row r="508" spans="1:1">
      <c r="A508" s="20">
        <f t="shared" si="7"/>
        <v>8</v>
      </c>
    </row>
    <row r="509" spans="1:1">
      <c r="A509" s="20">
        <f t="shared" si="7"/>
        <v>8</v>
      </c>
    </row>
    <row r="510" spans="1:1">
      <c r="A510" s="20">
        <f t="shared" si="7"/>
        <v>8</v>
      </c>
    </row>
    <row r="511" spans="1:1">
      <c r="A511" s="20">
        <f t="shared" si="7"/>
        <v>8</v>
      </c>
    </row>
    <row r="512" spans="1:1">
      <c r="A512" s="20">
        <f t="shared" si="7"/>
        <v>8</v>
      </c>
    </row>
    <row r="513" spans="1:1">
      <c r="A513" s="20">
        <f t="shared" si="7"/>
        <v>8</v>
      </c>
    </row>
    <row r="514" spans="1:1">
      <c r="A514" s="20">
        <f t="shared" si="7"/>
        <v>8</v>
      </c>
    </row>
    <row r="515" spans="1:1">
      <c r="A515" s="20">
        <f t="shared" si="7"/>
        <v>8</v>
      </c>
    </row>
    <row r="516" spans="1:1">
      <c r="A516" s="20">
        <f t="shared" si="7"/>
        <v>8</v>
      </c>
    </row>
    <row r="517" spans="1:1">
      <c r="A517" s="20">
        <f t="shared" si="7"/>
        <v>8</v>
      </c>
    </row>
    <row r="518" spans="1:1">
      <c r="A518" s="20">
        <f t="shared" si="7"/>
        <v>8</v>
      </c>
    </row>
    <row r="519" spans="1:1">
      <c r="A519" s="20">
        <f t="shared" si="7"/>
        <v>8</v>
      </c>
    </row>
    <row r="520" spans="1:1">
      <c r="A520" s="20">
        <f t="shared" si="7"/>
        <v>8</v>
      </c>
    </row>
    <row r="521" spans="1:1">
      <c r="A521" s="20">
        <f t="shared" si="7"/>
        <v>8</v>
      </c>
    </row>
    <row r="522" spans="1:1">
      <c r="A522" s="20">
        <f t="shared" si="7"/>
        <v>8</v>
      </c>
    </row>
    <row r="523" spans="1:1">
      <c r="A523" s="20">
        <f t="shared" si="7"/>
        <v>8</v>
      </c>
    </row>
    <row r="524" spans="1:1">
      <c r="A524" s="20">
        <f t="shared" si="7"/>
        <v>8</v>
      </c>
    </row>
    <row r="525" spans="1:1">
      <c r="A525" s="20">
        <f t="shared" si="7"/>
        <v>8</v>
      </c>
    </row>
    <row r="526" spans="1:1">
      <c r="A526" s="20">
        <f t="shared" si="7"/>
        <v>8</v>
      </c>
    </row>
    <row r="527" spans="1:1">
      <c r="A527" s="20">
        <f t="shared" si="7"/>
        <v>8</v>
      </c>
    </row>
    <row r="528" spans="1:1">
      <c r="A528" s="20">
        <f t="shared" si="7"/>
        <v>8</v>
      </c>
    </row>
    <row r="529" spans="1:1">
      <c r="A529" s="20">
        <f t="shared" ref="A529:A592" si="8">IF(B529=B528, A528, A528+1)</f>
        <v>8</v>
      </c>
    </row>
    <row r="530" spans="1:1">
      <c r="A530" s="20">
        <f t="shared" si="8"/>
        <v>8</v>
      </c>
    </row>
    <row r="531" spans="1:1">
      <c r="A531" s="20">
        <f t="shared" si="8"/>
        <v>8</v>
      </c>
    </row>
    <row r="532" spans="1:1">
      <c r="A532" s="20">
        <f t="shared" si="8"/>
        <v>8</v>
      </c>
    </row>
    <row r="533" spans="1:1">
      <c r="A533" s="20">
        <f t="shared" si="8"/>
        <v>8</v>
      </c>
    </row>
    <row r="534" spans="1:1">
      <c r="A534" s="20">
        <f t="shared" si="8"/>
        <v>8</v>
      </c>
    </row>
    <row r="535" spans="1:1">
      <c r="A535" s="20">
        <f t="shared" si="8"/>
        <v>8</v>
      </c>
    </row>
    <row r="536" spans="1:1">
      <c r="A536" s="20">
        <f t="shared" si="8"/>
        <v>8</v>
      </c>
    </row>
    <row r="537" spans="1:1">
      <c r="A537" s="20">
        <f t="shared" si="8"/>
        <v>8</v>
      </c>
    </row>
    <row r="538" spans="1:1">
      <c r="A538" s="20">
        <f t="shared" si="8"/>
        <v>8</v>
      </c>
    </row>
    <row r="539" spans="1:1">
      <c r="A539" s="20">
        <f t="shared" si="8"/>
        <v>8</v>
      </c>
    </row>
    <row r="540" spans="1:1">
      <c r="A540" s="20">
        <f t="shared" si="8"/>
        <v>8</v>
      </c>
    </row>
    <row r="541" spans="1:1">
      <c r="A541" s="20">
        <f t="shared" si="8"/>
        <v>8</v>
      </c>
    </row>
    <row r="542" spans="1:1">
      <c r="A542" s="20">
        <f t="shared" si="8"/>
        <v>8</v>
      </c>
    </row>
    <row r="543" spans="1:1">
      <c r="A543" s="20">
        <f t="shared" si="8"/>
        <v>8</v>
      </c>
    </row>
    <row r="544" spans="1:1">
      <c r="A544" s="20">
        <f t="shared" si="8"/>
        <v>8</v>
      </c>
    </row>
    <row r="545" spans="1:1">
      <c r="A545" s="20">
        <f t="shared" si="8"/>
        <v>8</v>
      </c>
    </row>
    <row r="546" spans="1:1">
      <c r="A546" s="20">
        <f t="shared" si="8"/>
        <v>8</v>
      </c>
    </row>
    <row r="547" spans="1:1">
      <c r="A547" s="20">
        <f t="shared" si="8"/>
        <v>8</v>
      </c>
    </row>
    <row r="548" spans="1:1">
      <c r="A548" s="20">
        <f t="shared" si="8"/>
        <v>8</v>
      </c>
    </row>
    <row r="549" spans="1:1">
      <c r="A549" s="20">
        <f t="shared" si="8"/>
        <v>8</v>
      </c>
    </row>
    <row r="550" spans="1:1">
      <c r="A550" s="20">
        <f t="shared" si="8"/>
        <v>8</v>
      </c>
    </row>
    <row r="551" spans="1:1">
      <c r="A551" s="20">
        <f t="shared" si="8"/>
        <v>8</v>
      </c>
    </row>
    <row r="552" spans="1:1">
      <c r="A552" s="20">
        <f t="shared" si="8"/>
        <v>8</v>
      </c>
    </row>
    <row r="553" spans="1:1">
      <c r="A553" s="20">
        <f t="shared" si="8"/>
        <v>8</v>
      </c>
    </row>
    <row r="554" spans="1:1">
      <c r="A554" s="20">
        <f t="shared" si="8"/>
        <v>8</v>
      </c>
    </row>
    <row r="555" spans="1:1">
      <c r="A555" s="20">
        <f t="shared" si="8"/>
        <v>8</v>
      </c>
    </row>
    <row r="556" spans="1:1">
      <c r="A556" s="20">
        <f t="shared" si="8"/>
        <v>8</v>
      </c>
    </row>
    <row r="557" spans="1:1">
      <c r="A557" s="20">
        <f t="shared" si="8"/>
        <v>8</v>
      </c>
    </row>
    <row r="558" spans="1:1">
      <c r="A558" s="20">
        <f t="shared" si="8"/>
        <v>8</v>
      </c>
    </row>
    <row r="559" spans="1:1">
      <c r="A559" s="20">
        <f t="shared" si="8"/>
        <v>8</v>
      </c>
    </row>
    <row r="560" spans="1:1">
      <c r="A560" s="20">
        <f t="shared" si="8"/>
        <v>8</v>
      </c>
    </row>
    <row r="561" spans="1:1">
      <c r="A561" s="20">
        <f t="shared" si="8"/>
        <v>8</v>
      </c>
    </row>
    <row r="562" spans="1:1">
      <c r="A562" s="20">
        <f t="shared" si="8"/>
        <v>8</v>
      </c>
    </row>
    <row r="563" spans="1:1">
      <c r="A563" s="20">
        <f t="shared" si="8"/>
        <v>8</v>
      </c>
    </row>
    <row r="564" spans="1:1">
      <c r="A564" s="20">
        <f t="shared" si="8"/>
        <v>8</v>
      </c>
    </row>
    <row r="565" spans="1:1">
      <c r="A565" s="20">
        <f t="shared" si="8"/>
        <v>8</v>
      </c>
    </row>
    <row r="566" spans="1:1">
      <c r="A566" s="20">
        <f t="shared" si="8"/>
        <v>8</v>
      </c>
    </row>
    <row r="567" spans="1:1">
      <c r="A567" s="20">
        <f t="shared" si="8"/>
        <v>8</v>
      </c>
    </row>
    <row r="568" spans="1:1">
      <c r="A568" s="20">
        <f t="shared" si="8"/>
        <v>8</v>
      </c>
    </row>
    <row r="569" spans="1:1">
      <c r="A569" s="20">
        <f t="shared" si="8"/>
        <v>8</v>
      </c>
    </row>
    <row r="570" spans="1:1">
      <c r="A570" s="20">
        <f t="shared" si="8"/>
        <v>8</v>
      </c>
    </row>
    <row r="571" spans="1:1">
      <c r="A571" s="20">
        <f t="shared" si="8"/>
        <v>8</v>
      </c>
    </row>
    <row r="572" spans="1:1">
      <c r="A572" s="20">
        <f t="shared" si="8"/>
        <v>8</v>
      </c>
    </row>
    <row r="573" spans="1:1">
      <c r="A573" s="20">
        <f t="shared" si="8"/>
        <v>8</v>
      </c>
    </row>
    <row r="574" spans="1:1">
      <c r="A574" s="20">
        <f t="shared" si="8"/>
        <v>8</v>
      </c>
    </row>
    <row r="575" spans="1:1">
      <c r="A575" s="20">
        <f t="shared" si="8"/>
        <v>8</v>
      </c>
    </row>
    <row r="576" spans="1:1">
      <c r="A576" s="20">
        <f t="shared" si="8"/>
        <v>8</v>
      </c>
    </row>
    <row r="577" spans="1:1">
      <c r="A577" s="20">
        <f t="shared" si="8"/>
        <v>8</v>
      </c>
    </row>
    <row r="578" spans="1:1">
      <c r="A578" s="20">
        <f t="shared" si="8"/>
        <v>8</v>
      </c>
    </row>
    <row r="579" spans="1:1">
      <c r="A579" s="20">
        <f t="shared" si="8"/>
        <v>8</v>
      </c>
    </row>
    <row r="580" spans="1:1">
      <c r="A580" s="20">
        <f t="shared" si="8"/>
        <v>8</v>
      </c>
    </row>
    <row r="581" spans="1:1">
      <c r="A581" s="20">
        <f t="shared" si="8"/>
        <v>8</v>
      </c>
    </row>
    <row r="582" spans="1:1">
      <c r="A582" s="20">
        <f t="shared" si="8"/>
        <v>8</v>
      </c>
    </row>
    <row r="583" spans="1:1">
      <c r="A583" s="20">
        <f t="shared" si="8"/>
        <v>8</v>
      </c>
    </row>
    <row r="584" spans="1:1">
      <c r="A584" s="20">
        <f t="shared" si="8"/>
        <v>8</v>
      </c>
    </row>
    <row r="585" spans="1:1">
      <c r="A585" s="20">
        <f t="shared" si="8"/>
        <v>8</v>
      </c>
    </row>
    <row r="586" spans="1:1">
      <c r="A586" s="20">
        <f t="shared" si="8"/>
        <v>8</v>
      </c>
    </row>
    <row r="587" spans="1:1">
      <c r="A587" s="20">
        <f t="shared" si="8"/>
        <v>8</v>
      </c>
    </row>
    <row r="588" spans="1:1">
      <c r="A588" s="20">
        <f t="shared" si="8"/>
        <v>8</v>
      </c>
    </row>
    <row r="589" spans="1:1">
      <c r="A589" s="20">
        <f t="shared" si="8"/>
        <v>8</v>
      </c>
    </row>
    <row r="590" spans="1:1">
      <c r="A590" s="20">
        <f t="shared" si="8"/>
        <v>8</v>
      </c>
    </row>
    <row r="591" spans="1:1">
      <c r="A591" s="20">
        <f t="shared" si="8"/>
        <v>8</v>
      </c>
    </row>
    <row r="592" spans="1:1">
      <c r="A592" s="20">
        <f t="shared" si="8"/>
        <v>8</v>
      </c>
    </row>
    <row r="593" spans="1:1">
      <c r="A593" s="20">
        <f t="shared" ref="A593:A656" si="9">IF(B593=B592, A592, A592+1)</f>
        <v>8</v>
      </c>
    </row>
    <row r="594" spans="1:1">
      <c r="A594" s="20">
        <f t="shared" si="9"/>
        <v>8</v>
      </c>
    </row>
    <row r="595" spans="1:1">
      <c r="A595" s="20">
        <f t="shared" si="9"/>
        <v>8</v>
      </c>
    </row>
    <row r="596" spans="1:1">
      <c r="A596" s="20">
        <f t="shared" si="9"/>
        <v>8</v>
      </c>
    </row>
    <row r="597" spans="1:1">
      <c r="A597" s="20">
        <f t="shared" si="9"/>
        <v>8</v>
      </c>
    </row>
    <row r="598" spans="1:1">
      <c r="A598" s="20">
        <f t="shared" si="9"/>
        <v>8</v>
      </c>
    </row>
    <row r="599" spans="1:1">
      <c r="A599" s="20">
        <f t="shared" si="9"/>
        <v>8</v>
      </c>
    </row>
    <row r="600" spans="1:1">
      <c r="A600" s="20">
        <f t="shared" si="9"/>
        <v>8</v>
      </c>
    </row>
    <row r="601" spans="1:1">
      <c r="A601" s="20">
        <f t="shared" si="9"/>
        <v>8</v>
      </c>
    </row>
    <row r="602" spans="1:1">
      <c r="A602" s="20">
        <f t="shared" si="9"/>
        <v>8</v>
      </c>
    </row>
    <row r="603" spans="1:1">
      <c r="A603" s="20">
        <f t="shared" si="9"/>
        <v>8</v>
      </c>
    </row>
    <row r="604" spans="1:1">
      <c r="A604" s="20">
        <f t="shared" si="9"/>
        <v>8</v>
      </c>
    </row>
    <row r="605" spans="1:1">
      <c r="A605" s="20">
        <f t="shared" si="9"/>
        <v>8</v>
      </c>
    </row>
    <row r="606" spans="1:1">
      <c r="A606" s="20">
        <f t="shared" si="9"/>
        <v>8</v>
      </c>
    </row>
    <row r="607" spans="1:1">
      <c r="A607" s="20">
        <f t="shared" si="9"/>
        <v>8</v>
      </c>
    </row>
    <row r="608" spans="1:1">
      <c r="A608" s="20">
        <f t="shared" si="9"/>
        <v>8</v>
      </c>
    </row>
    <row r="609" spans="1:1">
      <c r="A609" s="20">
        <f t="shared" si="9"/>
        <v>8</v>
      </c>
    </row>
    <row r="610" spans="1:1">
      <c r="A610" s="20">
        <f t="shared" si="9"/>
        <v>8</v>
      </c>
    </row>
    <row r="611" spans="1:1">
      <c r="A611" s="20">
        <f t="shared" si="9"/>
        <v>8</v>
      </c>
    </row>
    <row r="612" spans="1:1">
      <c r="A612" s="20">
        <f t="shared" si="9"/>
        <v>8</v>
      </c>
    </row>
    <row r="613" spans="1:1">
      <c r="A613" s="20">
        <f t="shared" si="9"/>
        <v>8</v>
      </c>
    </row>
    <row r="614" spans="1:1">
      <c r="A614" s="20">
        <f t="shared" si="9"/>
        <v>8</v>
      </c>
    </row>
    <row r="615" spans="1:1">
      <c r="A615" s="20">
        <f t="shared" si="9"/>
        <v>8</v>
      </c>
    </row>
    <row r="616" spans="1:1">
      <c r="A616" s="20">
        <f t="shared" si="9"/>
        <v>8</v>
      </c>
    </row>
    <row r="617" spans="1:1">
      <c r="A617" s="20">
        <f t="shared" si="9"/>
        <v>8</v>
      </c>
    </row>
    <row r="618" spans="1:1">
      <c r="A618" s="20">
        <f t="shared" si="9"/>
        <v>8</v>
      </c>
    </row>
    <row r="619" spans="1:1">
      <c r="A619" s="20">
        <f t="shared" si="9"/>
        <v>8</v>
      </c>
    </row>
    <row r="620" spans="1:1">
      <c r="A620" s="20">
        <f t="shared" si="9"/>
        <v>8</v>
      </c>
    </row>
    <row r="621" spans="1:1">
      <c r="A621" s="20">
        <f t="shared" si="9"/>
        <v>8</v>
      </c>
    </row>
    <row r="622" spans="1:1">
      <c r="A622" s="20">
        <f t="shared" si="9"/>
        <v>8</v>
      </c>
    </row>
    <row r="623" spans="1:1">
      <c r="A623" s="20">
        <f t="shared" si="9"/>
        <v>8</v>
      </c>
    </row>
    <row r="624" spans="1:1">
      <c r="A624" s="20">
        <f t="shared" si="9"/>
        <v>8</v>
      </c>
    </row>
    <row r="625" spans="1:1">
      <c r="A625" s="20">
        <f t="shared" si="9"/>
        <v>8</v>
      </c>
    </row>
    <row r="626" spans="1:1">
      <c r="A626" s="20">
        <f t="shared" si="9"/>
        <v>8</v>
      </c>
    </row>
    <row r="627" spans="1:1">
      <c r="A627" s="20">
        <f t="shared" si="9"/>
        <v>8</v>
      </c>
    </row>
    <row r="628" spans="1:1">
      <c r="A628" s="20">
        <f t="shared" si="9"/>
        <v>8</v>
      </c>
    </row>
    <row r="629" spans="1:1">
      <c r="A629" s="20">
        <f t="shared" si="9"/>
        <v>8</v>
      </c>
    </row>
    <row r="630" spans="1:1">
      <c r="A630" s="20">
        <f t="shared" si="9"/>
        <v>8</v>
      </c>
    </row>
    <row r="631" spans="1:1">
      <c r="A631" s="20">
        <f t="shared" si="9"/>
        <v>8</v>
      </c>
    </row>
    <row r="632" spans="1:1">
      <c r="A632" s="20">
        <f t="shared" si="9"/>
        <v>8</v>
      </c>
    </row>
    <row r="633" spans="1:1">
      <c r="A633" s="20">
        <f t="shared" si="9"/>
        <v>8</v>
      </c>
    </row>
    <row r="634" spans="1:1">
      <c r="A634" s="20">
        <f t="shared" si="9"/>
        <v>8</v>
      </c>
    </row>
    <row r="635" spans="1:1">
      <c r="A635" s="20">
        <f t="shared" si="9"/>
        <v>8</v>
      </c>
    </row>
    <row r="636" spans="1:1">
      <c r="A636" s="20">
        <f t="shared" si="9"/>
        <v>8</v>
      </c>
    </row>
    <row r="637" spans="1:1">
      <c r="A637" s="20">
        <f t="shared" si="9"/>
        <v>8</v>
      </c>
    </row>
    <row r="638" spans="1:1">
      <c r="A638" s="20">
        <f t="shared" si="9"/>
        <v>8</v>
      </c>
    </row>
    <row r="639" spans="1:1">
      <c r="A639" s="20">
        <f t="shared" si="9"/>
        <v>8</v>
      </c>
    </row>
    <row r="640" spans="1:1">
      <c r="A640" s="20">
        <f t="shared" si="9"/>
        <v>8</v>
      </c>
    </row>
    <row r="641" spans="1:1">
      <c r="A641" s="20">
        <f t="shared" si="9"/>
        <v>8</v>
      </c>
    </row>
    <row r="642" spans="1:1">
      <c r="A642" s="20">
        <f t="shared" si="9"/>
        <v>8</v>
      </c>
    </row>
    <row r="643" spans="1:1">
      <c r="A643" s="20">
        <f t="shared" si="9"/>
        <v>8</v>
      </c>
    </row>
    <row r="644" spans="1:1">
      <c r="A644" s="20">
        <f t="shared" si="9"/>
        <v>8</v>
      </c>
    </row>
    <row r="645" spans="1:1">
      <c r="A645" s="20">
        <f t="shared" si="9"/>
        <v>8</v>
      </c>
    </row>
    <row r="646" spans="1:1">
      <c r="A646" s="20">
        <f t="shared" si="9"/>
        <v>8</v>
      </c>
    </row>
    <row r="647" spans="1:1">
      <c r="A647" s="20">
        <f t="shared" si="9"/>
        <v>8</v>
      </c>
    </row>
    <row r="648" spans="1:1">
      <c r="A648" s="20">
        <f t="shared" si="9"/>
        <v>8</v>
      </c>
    </row>
    <row r="649" spans="1:1">
      <c r="A649" s="20">
        <f t="shared" si="9"/>
        <v>8</v>
      </c>
    </row>
    <row r="650" spans="1:1">
      <c r="A650" s="20">
        <f t="shared" si="9"/>
        <v>8</v>
      </c>
    </row>
    <row r="651" spans="1:1">
      <c r="A651" s="20">
        <f t="shared" si="9"/>
        <v>8</v>
      </c>
    </row>
    <row r="652" spans="1:1">
      <c r="A652" s="20">
        <f t="shared" si="9"/>
        <v>8</v>
      </c>
    </row>
    <row r="653" spans="1:1">
      <c r="A653" s="20">
        <f t="shared" si="9"/>
        <v>8</v>
      </c>
    </row>
    <row r="654" spans="1:1">
      <c r="A654" s="20">
        <f t="shared" si="9"/>
        <v>8</v>
      </c>
    </row>
    <row r="655" spans="1:1">
      <c r="A655" s="20">
        <f t="shared" si="9"/>
        <v>8</v>
      </c>
    </row>
    <row r="656" spans="1:1">
      <c r="A656" s="20">
        <f t="shared" si="9"/>
        <v>8</v>
      </c>
    </row>
    <row r="657" spans="1:1">
      <c r="A657" s="20">
        <f t="shared" ref="A657:A709" si="10">IF(B657=B656, A656, A656+1)</f>
        <v>8</v>
      </c>
    </row>
    <row r="658" spans="1:1">
      <c r="A658" s="20">
        <f t="shared" si="10"/>
        <v>8</v>
      </c>
    </row>
    <row r="659" spans="1:1">
      <c r="A659" s="20">
        <f t="shared" si="10"/>
        <v>8</v>
      </c>
    </row>
    <row r="660" spans="1:1">
      <c r="A660" s="20">
        <f t="shared" si="10"/>
        <v>8</v>
      </c>
    </row>
    <row r="661" spans="1:1">
      <c r="A661" s="20">
        <f t="shared" si="10"/>
        <v>8</v>
      </c>
    </row>
    <row r="662" spans="1:1">
      <c r="A662" s="20">
        <f t="shared" si="10"/>
        <v>8</v>
      </c>
    </row>
    <row r="663" spans="1:1">
      <c r="A663" s="20">
        <f t="shared" si="10"/>
        <v>8</v>
      </c>
    </row>
    <row r="664" spans="1:1">
      <c r="A664" s="20">
        <f t="shared" si="10"/>
        <v>8</v>
      </c>
    </row>
    <row r="665" spans="1:1">
      <c r="A665" s="20">
        <f t="shared" si="10"/>
        <v>8</v>
      </c>
    </row>
    <row r="666" spans="1:1">
      <c r="A666" s="20">
        <f t="shared" si="10"/>
        <v>8</v>
      </c>
    </row>
    <row r="667" spans="1:1">
      <c r="A667" s="20">
        <f t="shared" si="10"/>
        <v>8</v>
      </c>
    </row>
    <row r="668" spans="1:1">
      <c r="A668" s="20">
        <f t="shared" si="10"/>
        <v>8</v>
      </c>
    </row>
    <row r="669" spans="1:1">
      <c r="A669" s="20">
        <f t="shared" si="10"/>
        <v>8</v>
      </c>
    </row>
    <row r="670" spans="1:1">
      <c r="A670" s="20">
        <f t="shared" si="10"/>
        <v>8</v>
      </c>
    </row>
    <row r="671" spans="1:1">
      <c r="A671" s="20">
        <f t="shared" si="10"/>
        <v>8</v>
      </c>
    </row>
    <row r="672" spans="1:1">
      <c r="A672" s="20">
        <f t="shared" si="10"/>
        <v>8</v>
      </c>
    </row>
    <row r="673" spans="1:1">
      <c r="A673" s="20">
        <f t="shared" si="10"/>
        <v>8</v>
      </c>
    </row>
    <row r="674" spans="1:1">
      <c r="A674" s="20">
        <f t="shared" si="10"/>
        <v>8</v>
      </c>
    </row>
    <row r="675" spans="1:1">
      <c r="A675" s="20">
        <f t="shared" si="10"/>
        <v>8</v>
      </c>
    </row>
    <row r="676" spans="1:1">
      <c r="A676" s="20">
        <f t="shared" si="10"/>
        <v>8</v>
      </c>
    </row>
    <row r="677" spans="1:1">
      <c r="A677" s="20">
        <f t="shared" si="10"/>
        <v>8</v>
      </c>
    </row>
    <row r="678" spans="1:1">
      <c r="A678" s="20">
        <f t="shared" si="10"/>
        <v>8</v>
      </c>
    </row>
    <row r="679" spans="1:1">
      <c r="A679" s="20">
        <f t="shared" si="10"/>
        <v>8</v>
      </c>
    </row>
    <row r="680" spans="1:1">
      <c r="A680" s="20">
        <f t="shared" si="10"/>
        <v>8</v>
      </c>
    </row>
    <row r="681" spans="1:1">
      <c r="A681" s="20">
        <f t="shared" si="10"/>
        <v>8</v>
      </c>
    </row>
    <row r="682" spans="1:1">
      <c r="A682" s="20">
        <f t="shared" si="10"/>
        <v>8</v>
      </c>
    </row>
    <row r="683" spans="1:1">
      <c r="A683" s="20">
        <f t="shared" si="10"/>
        <v>8</v>
      </c>
    </row>
    <row r="684" spans="1:1">
      <c r="A684" s="20">
        <f t="shared" si="10"/>
        <v>8</v>
      </c>
    </row>
    <row r="685" spans="1:1">
      <c r="A685" s="20">
        <f t="shared" si="10"/>
        <v>8</v>
      </c>
    </row>
    <row r="686" spans="1:1">
      <c r="A686" s="20">
        <f t="shared" si="10"/>
        <v>8</v>
      </c>
    </row>
    <row r="687" spans="1:1">
      <c r="A687" s="20">
        <f t="shared" si="10"/>
        <v>8</v>
      </c>
    </row>
    <row r="688" spans="1:1">
      <c r="A688" s="20">
        <f t="shared" si="10"/>
        <v>8</v>
      </c>
    </row>
    <row r="689" spans="1:1">
      <c r="A689" s="20">
        <f t="shared" si="10"/>
        <v>8</v>
      </c>
    </row>
    <row r="690" spans="1:1">
      <c r="A690" s="20">
        <f t="shared" si="10"/>
        <v>8</v>
      </c>
    </row>
    <row r="691" spans="1:1">
      <c r="A691" s="20">
        <f t="shared" si="10"/>
        <v>8</v>
      </c>
    </row>
    <row r="692" spans="1:1">
      <c r="A692" s="20">
        <f t="shared" si="10"/>
        <v>8</v>
      </c>
    </row>
    <row r="693" spans="1:1">
      <c r="A693" s="20">
        <f t="shared" si="10"/>
        <v>8</v>
      </c>
    </row>
    <row r="694" spans="1:1">
      <c r="A694" s="20">
        <f t="shared" si="10"/>
        <v>8</v>
      </c>
    </row>
    <row r="695" spans="1:1">
      <c r="A695" s="20">
        <f t="shared" si="10"/>
        <v>8</v>
      </c>
    </row>
    <row r="696" spans="1:1">
      <c r="A696" s="20">
        <f t="shared" si="10"/>
        <v>8</v>
      </c>
    </row>
    <row r="697" spans="1:1">
      <c r="A697" s="20">
        <f t="shared" si="10"/>
        <v>8</v>
      </c>
    </row>
    <row r="698" spans="1:1">
      <c r="A698" s="20">
        <f t="shared" si="10"/>
        <v>8</v>
      </c>
    </row>
    <row r="699" spans="1:1">
      <c r="A699" s="20">
        <f t="shared" si="10"/>
        <v>8</v>
      </c>
    </row>
    <row r="700" spans="1:1">
      <c r="A700" s="20">
        <f t="shared" si="10"/>
        <v>8</v>
      </c>
    </row>
    <row r="701" spans="1:1">
      <c r="A701" s="20">
        <f t="shared" si="10"/>
        <v>8</v>
      </c>
    </row>
    <row r="702" spans="1:1">
      <c r="A702" s="20">
        <f t="shared" si="10"/>
        <v>8</v>
      </c>
    </row>
    <row r="703" spans="1:1">
      <c r="A703" s="20">
        <f t="shared" si="10"/>
        <v>8</v>
      </c>
    </row>
    <row r="704" spans="1:1">
      <c r="A704" s="20">
        <f t="shared" si="10"/>
        <v>8</v>
      </c>
    </row>
    <row r="705" spans="1:1">
      <c r="A705" s="20">
        <f t="shared" si="10"/>
        <v>8</v>
      </c>
    </row>
    <row r="706" spans="1:1">
      <c r="A706" s="20">
        <f t="shared" si="10"/>
        <v>8</v>
      </c>
    </row>
    <row r="707" spans="1:1">
      <c r="A707" s="20">
        <f t="shared" si="10"/>
        <v>8</v>
      </c>
    </row>
    <row r="708" spans="1:1">
      <c r="A708" s="20">
        <f t="shared" si="10"/>
        <v>8</v>
      </c>
    </row>
    <row r="709" spans="1:1">
      <c r="A709" s="20">
        <f t="shared" si="10"/>
        <v>8</v>
      </c>
    </row>
  </sheetData>
  <mergeCells count="1">
    <mergeCell ref="N1:O1"/>
  </mergeCells>
  <phoneticPr fontId="0" type="noConversion"/>
  <conditionalFormatting sqref="B3:G147 I3:L147">
    <cfRule type="expression" dxfId="0" priority="1">
      <formula>ISODD($A3)</formula>
    </cfRule>
  </conditionalFormatting>
  <hyperlinks>
    <hyperlink ref="N1:O1" location="Contents!A1" display="Back to Contents" xr:uid="{00000000-0004-0000-1A00-000000000000}"/>
  </hyperlinks>
  <pageMargins left="0.75" right="0.75" top="1" bottom="1" header="0.5" footer="0.5"/>
  <pageSetup paperSize="9" orientation="landscape" horizontalDpi="4294967292" verticalDpi="4294967292"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N26"/>
  <sheetViews>
    <sheetView workbookViewId="0">
      <selection activeCell="H1" sqref="H1"/>
    </sheetView>
  </sheetViews>
  <sheetFormatPr baseColWidth="10" defaultColWidth="8.83203125" defaultRowHeight="13"/>
  <cols>
    <col min="2" max="3" width="9.5" bestFit="1" customWidth="1"/>
    <col min="5" max="5" width="9.5" customWidth="1"/>
    <col min="6" max="6" width="12.6640625" bestFit="1" customWidth="1"/>
    <col min="7" max="7" width="9.5" bestFit="1" customWidth="1"/>
  </cols>
  <sheetData>
    <row r="1" spans="1:14" ht="26.25" customHeight="1">
      <c r="A1" s="17" t="s">
        <v>500</v>
      </c>
      <c r="B1" s="16"/>
      <c r="C1" s="16"/>
      <c r="D1" s="16"/>
      <c r="E1" s="16"/>
      <c r="F1" s="16"/>
      <c r="G1" s="16"/>
      <c r="M1" s="213" t="s">
        <v>77</v>
      </c>
      <c r="N1" s="213"/>
    </row>
    <row r="2" spans="1:14">
      <c r="B2" s="220" t="s">
        <v>501</v>
      </c>
      <c r="C2" s="220"/>
      <c r="D2" s="221" t="s">
        <v>502</v>
      </c>
      <c r="E2" s="221"/>
      <c r="F2" s="222" t="s">
        <v>503</v>
      </c>
      <c r="G2" s="222"/>
    </row>
    <row r="3" spans="1:14">
      <c r="A3" s="49" t="s">
        <v>290</v>
      </c>
      <c r="B3" s="49" t="s">
        <v>504</v>
      </c>
      <c r="C3" s="49" t="s">
        <v>505</v>
      </c>
      <c r="D3" s="49" t="s">
        <v>208</v>
      </c>
      <c r="E3" s="49" t="s">
        <v>506</v>
      </c>
      <c r="F3" s="42" t="s">
        <v>507</v>
      </c>
      <c r="G3" s="42" t="s">
        <v>80</v>
      </c>
      <c r="H3" s="42"/>
    </row>
    <row r="4" spans="1:14" ht="15">
      <c r="A4" s="49">
        <v>2001</v>
      </c>
      <c r="B4" s="182">
        <v>187187.33377</v>
      </c>
      <c r="C4" s="182">
        <v>176216</v>
      </c>
      <c r="D4" s="182">
        <v>183288.39999000001</v>
      </c>
      <c r="E4" s="182">
        <v>167220</v>
      </c>
      <c r="F4" s="182">
        <v>174608.54342</v>
      </c>
      <c r="G4" s="182">
        <v>196955</v>
      </c>
      <c r="H4" s="42"/>
      <c r="I4" s="195"/>
      <c r="J4" s="195"/>
    </row>
    <row r="5" spans="1:14" ht="15">
      <c r="A5" s="49">
        <v>2002</v>
      </c>
      <c r="B5" s="182">
        <v>193924.11468</v>
      </c>
      <c r="C5" s="182">
        <v>181497</v>
      </c>
      <c r="D5" s="182">
        <v>190339.50933</v>
      </c>
      <c r="E5" s="182">
        <v>171808</v>
      </c>
      <c r="F5" s="182">
        <v>179903.64347000001</v>
      </c>
      <c r="G5" s="182">
        <v>203642</v>
      </c>
      <c r="H5" s="42"/>
      <c r="I5" s="195"/>
      <c r="J5" s="195"/>
    </row>
    <row r="6" spans="1:14" ht="15">
      <c r="A6" s="49">
        <v>2003</v>
      </c>
      <c r="B6" s="182">
        <v>199047.43171999999</v>
      </c>
      <c r="C6" s="182">
        <v>187505</v>
      </c>
      <c r="D6" s="182">
        <v>198653.87461</v>
      </c>
      <c r="E6" s="182">
        <v>176474</v>
      </c>
      <c r="F6" s="182">
        <v>185796.78161000001</v>
      </c>
      <c r="G6" s="182">
        <v>211178</v>
      </c>
      <c r="H6" s="42"/>
      <c r="I6" s="195"/>
      <c r="J6" s="195"/>
    </row>
    <row r="7" spans="1:14" ht="15">
      <c r="A7" s="49">
        <v>2004</v>
      </c>
      <c r="B7" s="182">
        <v>207324.78399</v>
      </c>
      <c r="C7" s="182">
        <v>191502</v>
      </c>
      <c r="D7" s="182">
        <v>205569.36066999999</v>
      </c>
      <c r="E7" s="182">
        <v>179742</v>
      </c>
      <c r="F7" s="182">
        <v>190246.53875000001</v>
      </c>
      <c r="G7" s="182">
        <v>216572</v>
      </c>
      <c r="H7" s="42"/>
      <c r="I7" s="195"/>
      <c r="J7" s="195"/>
    </row>
    <row r="8" spans="1:14" ht="15">
      <c r="A8" s="49">
        <v>2005</v>
      </c>
      <c r="B8" s="182">
        <v>211121.0833</v>
      </c>
      <c r="C8" s="182">
        <v>194454</v>
      </c>
      <c r="D8" s="182">
        <v>211015.46022000001</v>
      </c>
      <c r="E8" s="182">
        <v>182762</v>
      </c>
      <c r="F8" s="182">
        <v>193245.27536999999</v>
      </c>
      <c r="G8" s="182">
        <v>221930</v>
      </c>
      <c r="H8" s="42"/>
      <c r="I8" s="195"/>
      <c r="J8" s="195"/>
    </row>
    <row r="9" spans="1:14" ht="15">
      <c r="A9" s="49">
        <v>2006</v>
      </c>
      <c r="B9" s="182">
        <v>217463.06021</v>
      </c>
      <c r="C9" s="182">
        <v>200305</v>
      </c>
      <c r="D9" s="182">
        <v>223993.20853999999</v>
      </c>
      <c r="E9" s="182">
        <v>185463</v>
      </c>
      <c r="F9" s="182">
        <v>198287.65796000001</v>
      </c>
      <c r="G9" s="182">
        <v>237840</v>
      </c>
      <c r="H9" s="42"/>
      <c r="I9" s="195"/>
      <c r="J9" s="195"/>
    </row>
    <row r="10" spans="1:14" ht="15">
      <c r="A10" s="49">
        <v>2007</v>
      </c>
      <c r="B10" s="182">
        <v>222498.19865000001</v>
      </c>
      <c r="C10" s="182">
        <v>201493</v>
      </c>
      <c r="D10" s="182">
        <v>224836.47016999999</v>
      </c>
      <c r="E10" s="182">
        <v>188832</v>
      </c>
      <c r="F10" s="182">
        <v>199837.83038</v>
      </c>
      <c r="G10" s="182">
        <v>241531</v>
      </c>
      <c r="H10" s="42"/>
      <c r="I10" s="195"/>
      <c r="J10" s="195"/>
    </row>
    <row r="11" spans="1:14" ht="15">
      <c r="A11" s="49">
        <v>2008</v>
      </c>
      <c r="B11" s="182">
        <v>227841.02265</v>
      </c>
      <c r="C11" s="182">
        <v>204218</v>
      </c>
      <c r="D11" s="182">
        <v>227658.46268999999</v>
      </c>
      <c r="E11" s="182">
        <v>192925</v>
      </c>
      <c r="F11" s="182">
        <v>202836.31690000001</v>
      </c>
      <c r="G11" s="182">
        <v>244965</v>
      </c>
      <c r="H11" s="42"/>
      <c r="I11" s="195"/>
      <c r="J11" s="195"/>
    </row>
    <row r="12" spans="1:14" ht="15">
      <c r="A12" s="49">
        <v>2009</v>
      </c>
      <c r="B12" s="182">
        <v>232533.82763000001</v>
      </c>
      <c r="C12" s="182">
        <v>205678</v>
      </c>
      <c r="D12" s="182">
        <v>228121.99096</v>
      </c>
      <c r="E12" s="182">
        <v>196352</v>
      </c>
      <c r="F12" s="182">
        <v>204656.49799999999</v>
      </c>
      <c r="G12" s="182">
        <v>247946</v>
      </c>
      <c r="H12" s="42"/>
      <c r="I12" s="195"/>
      <c r="J12" s="195"/>
    </row>
    <row r="13" spans="1:14" ht="15">
      <c r="A13" s="49">
        <v>2010</v>
      </c>
      <c r="B13" s="182">
        <v>239934.88946999999</v>
      </c>
      <c r="C13" s="182">
        <v>208734</v>
      </c>
      <c r="D13" s="182">
        <v>230955.01258000001</v>
      </c>
      <c r="E13" s="182">
        <v>200963</v>
      </c>
      <c r="F13" s="182">
        <v>207978.24818</v>
      </c>
      <c r="G13" s="182">
        <v>255049</v>
      </c>
      <c r="H13" s="42"/>
      <c r="I13" s="195"/>
      <c r="J13" s="195"/>
    </row>
    <row r="14" spans="1:14" ht="15">
      <c r="A14" s="49">
        <v>2011</v>
      </c>
      <c r="B14" s="182">
        <v>245409.80579000001</v>
      </c>
      <c r="C14" s="182">
        <v>213224</v>
      </c>
      <c r="D14" s="182">
        <v>235517.66404999999</v>
      </c>
      <c r="E14" s="182">
        <v>206416</v>
      </c>
      <c r="F14" s="182">
        <v>212670.31036</v>
      </c>
      <c r="G14" s="182">
        <v>260759</v>
      </c>
      <c r="H14" s="42"/>
      <c r="I14" s="195"/>
      <c r="J14" s="195"/>
    </row>
    <row r="15" spans="1:14" ht="15">
      <c r="A15" s="49">
        <v>2012</v>
      </c>
      <c r="B15" s="182">
        <v>251600.67838</v>
      </c>
      <c r="C15" s="182">
        <v>214638</v>
      </c>
      <c r="D15" s="182">
        <v>236334.56276999999</v>
      </c>
      <c r="E15" s="182">
        <v>209366</v>
      </c>
      <c r="F15" s="182">
        <v>214672.47336999999</v>
      </c>
      <c r="G15" s="182">
        <v>263637</v>
      </c>
      <c r="H15" s="42"/>
      <c r="I15" s="195"/>
      <c r="J15" s="195"/>
    </row>
    <row r="16" spans="1:14" ht="15">
      <c r="A16" s="49">
        <v>2013</v>
      </c>
      <c r="B16" s="182">
        <v>254365.54978999999</v>
      </c>
      <c r="C16" s="182">
        <v>216937</v>
      </c>
      <c r="D16" s="182">
        <v>237719.1318</v>
      </c>
      <c r="E16" s="182">
        <v>212128</v>
      </c>
      <c r="F16" s="182">
        <v>217173.28169</v>
      </c>
      <c r="G16" s="182">
        <v>266278</v>
      </c>
      <c r="H16" s="42"/>
      <c r="I16" s="195"/>
      <c r="J16" s="195"/>
    </row>
    <row r="17" spans="1:10" ht="15">
      <c r="A17" s="49">
        <v>2014</v>
      </c>
      <c r="B17" s="182">
        <v>260190.37179999999</v>
      </c>
      <c r="C17" s="182">
        <v>218094</v>
      </c>
      <c r="D17" s="182">
        <v>238091.72558999999</v>
      </c>
      <c r="E17" s="182">
        <v>214275</v>
      </c>
      <c r="F17" s="182">
        <v>218538.83093</v>
      </c>
      <c r="G17" s="182">
        <v>270437</v>
      </c>
      <c r="H17" s="42"/>
      <c r="I17" s="195"/>
      <c r="J17" s="195"/>
    </row>
    <row r="18" spans="1:10" ht="15">
      <c r="A18" s="49">
        <v>2015</v>
      </c>
      <c r="B18" s="182">
        <v>260403.29887999999</v>
      </c>
      <c r="C18" s="182">
        <v>217758</v>
      </c>
      <c r="D18" s="182">
        <v>237040.62469</v>
      </c>
      <c r="E18" s="182">
        <v>214040</v>
      </c>
      <c r="F18" s="182">
        <v>218012.94742000001</v>
      </c>
      <c r="G18" s="182">
        <v>270603</v>
      </c>
      <c r="H18" s="42"/>
      <c r="I18" s="195"/>
      <c r="J18" s="195"/>
    </row>
    <row r="19" spans="1:10" ht="15">
      <c r="A19" s="49">
        <v>2016</v>
      </c>
      <c r="B19" s="182">
        <v>263687.38232999999</v>
      </c>
      <c r="C19" s="182">
        <v>218261</v>
      </c>
      <c r="D19" s="182">
        <v>237814.2697</v>
      </c>
      <c r="E19" s="182">
        <v>214934</v>
      </c>
      <c r="F19" s="182">
        <v>218821.47956000001</v>
      </c>
      <c r="G19" s="182">
        <v>271270</v>
      </c>
      <c r="H19" s="42"/>
      <c r="I19" s="195"/>
      <c r="J19" s="195"/>
    </row>
    <row r="20" spans="1:10" ht="15">
      <c r="A20" s="49">
        <v>2017</v>
      </c>
      <c r="B20" s="182">
        <v>261482.64621000001</v>
      </c>
      <c r="C20" s="182">
        <v>215061</v>
      </c>
      <c r="D20" s="182">
        <v>233646.04332</v>
      </c>
      <c r="E20" s="182">
        <v>212097</v>
      </c>
      <c r="F20" s="182">
        <v>215541.25635000001</v>
      </c>
      <c r="G20" s="182">
        <v>267618</v>
      </c>
      <c r="I20" s="195"/>
      <c r="J20" s="195"/>
    </row>
    <row r="21" spans="1:10" ht="15">
      <c r="A21" s="49">
        <v>2018</v>
      </c>
      <c r="B21" s="182">
        <v>262835.72021</v>
      </c>
      <c r="C21" s="182">
        <v>213878</v>
      </c>
      <c r="D21" s="182">
        <v>233710.03664000001</v>
      </c>
      <c r="E21" s="182">
        <v>210935</v>
      </c>
      <c r="F21" s="182">
        <v>214442.34028</v>
      </c>
      <c r="G21" s="182">
        <v>269252</v>
      </c>
      <c r="I21" s="195"/>
      <c r="J21" s="195"/>
    </row>
    <row r="22" spans="1:10" ht="15">
      <c r="A22" s="49">
        <v>2019</v>
      </c>
      <c r="B22" s="182">
        <v>263150.39302999998</v>
      </c>
      <c r="C22" s="182">
        <v>212173</v>
      </c>
      <c r="D22" s="182">
        <v>232607.12969</v>
      </c>
      <c r="E22" s="182">
        <v>209336</v>
      </c>
      <c r="F22" s="182">
        <v>213006.24765</v>
      </c>
      <c r="G22" s="182">
        <v>266764</v>
      </c>
      <c r="I22" s="195"/>
      <c r="J22" s="195"/>
    </row>
    <row r="23" spans="1:10" ht="15">
      <c r="A23" s="49">
        <v>2020</v>
      </c>
      <c r="B23" s="182">
        <v>260896.23074</v>
      </c>
      <c r="C23" s="182">
        <v>208995</v>
      </c>
      <c r="D23" s="182">
        <v>230220.86744</v>
      </c>
      <c r="E23" s="182">
        <v>205815</v>
      </c>
      <c r="F23" s="182">
        <v>209579.44435000001</v>
      </c>
      <c r="G23" s="182">
        <v>265534</v>
      </c>
      <c r="I23" s="195"/>
      <c r="J23" s="195"/>
    </row>
    <row r="24" spans="1:10" ht="15">
      <c r="A24" s="49">
        <v>2021</v>
      </c>
      <c r="B24" s="182">
        <v>258986.65130999999</v>
      </c>
      <c r="C24" s="182">
        <v>206525</v>
      </c>
      <c r="D24" s="182">
        <v>228859.73254</v>
      </c>
      <c r="E24" s="182">
        <v>202730</v>
      </c>
      <c r="F24" s="182">
        <v>207171.99322999999</v>
      </c>
      <c r="G24" s="182">
        <v>263289</v>
      </c>
      <c r="I24" s="195"/>
      <c r="J24" s="195"/>
    </row>
    <row r="25" spans="1:10" ht="15">
      <c r="A25" s="49">
        <v>2022</v>
      </c>
      <c r="B25" s="182">
        <v>252265.37026</v>
      </c>
      <c r="C25" s="182">
        <v>202501</v>
      </c>
      <c r="D25" s="182">
        <v>225792.06576999999</v>
      </c>
      <c r="E25" s="182">
        <v>197989</v>
      </c>
      <c r="F25" s="182">
        <v>202992.93418000001</v>
      </c>
      <c r="G25" s="182">
        <v>258841</v>
      </c>
      <c r="I25" s="195"/>
      <c r="J25" s="195"/>
    </row>
    <row r="26" spans="1:10">
      <c r="A26" s="49">
        <v>2023</v>
      </c>
      <c r="B26" s="182">
        <v>242139.70092999999</v>
      </c>
      <c r="C26" s="182">
        <v>195134</v>
      </c>
      <c r="D26" s="182">
        <v>213930.0717</v>
      </c>
      <c r="E26" s="182">
        <v>193123</v>
      </c>
      <c r="F26" s="182">
        <v>195722.71585000001</v>
      </c>
      <c r="G26" s="182">
        <v>249427</v>
      </c>
    </row>
  </sheetData>
  <mergeCells count="4">
    <mergeCell ref="M1:N1"/>
    <mergeCell ref="B2:C2"/>
    <mergeCell ref="D2:E2"/>
    <mergeCell ref="F2:G2"/>
  </mergeCells>
  <hyperlinks>
    <hyperlink ref="M1:N1" location="Contents!A1" display="Back to Contents" xr:uid="{00000000-0004-0000-1B00-000000000000}"/>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W54"/>
  <sheetViews>
    <sheetView workbookViewId="0"/>
  </sheetViews>
  <sheetFormatPr baseColWidth="10" defaultColWidth="8.83203125" defaultRowHeight="13"/>
  <cols>
    <col min="1" max="1" width="9.33203125" bestFit="1" customWidth="1"/>
    <col min="2" max="6" width="9.5" bestFit="1" customWidth="1"/>
    <col min="12" max="12" width="3.1640625" customWidth="1"/>
    <col min="13" max="13" width="11.5" bestFit="1" customWidth="1"/>
    <col min="14" max="14" width="11.6640625" bestFit="1" customWidth="1"/>
  </cols>
  <sheetData>
    <row r="1" spans="1:23" ht="25.5" customHeight="1">
      <c r="B1" s="17" t="s">
        <v>500</v>
      </c>
      <c r="C1" s="16"/>
      <c r="D1" s="16"/>
      <c r="E1" s="16"/>
      <c r="F1" s="16"/>
      <c r="G1" s="16"/>
      <c r="H1" s="16"/>
      <c r="I1" s="16"/>
      <c r="J1" s="16"/>
      <c r="K1" s="16"/>
      <c r="M1" s="16"/>
      <c r="N1" s="16"/>
      <c r="P1" s="213" t="s">
        <v>77</v>
      </c>
      <c r="Q1" s="213"/>
      <c r="R1" s="16"/>
      <c r="S1" s="16"/>
      <c r="T1" s="16"/>
      <c r="U1" s="16"/>
      <c r="V1" s="16"/>
      <c r="W1" s="16"/>
    </row>
    <row r="2" spans="1:23">
      <c r="A2" s="104"/>
      <c r="B2" s="223" t="s">
        <v>508</v>
      </c>
      <c r="C2" s="224"/>
      <c r="D2" s="224"/>
      <c r="E2" s="224"/>
      <c r="F2" s="225"/>
      <c r="G2" s="226" t="s">
        <v>509</v>
      </c>
      <c r="H2" s="227"/>
      <c r="I2" s="227"/>
      <c r="J2" s="227"/>
      <c r="K2" s="228"/>
      <c r="M2" s="37" t="s">
        <v>510</v>
      </c>
    </row>
    <row r="3" spans="1:23">
      <c r="A3" s="77" t="s">
        <v>290</v>
      </c>
      <c r="B3" s="49" t="s">
        <v>511</v>
      </c>
      <c r="C3" s="49" t="s">
        <v>512</v>
      </c>
      <c r="D3" s="49" t="s">
        <v>513</v>
      </c>
      <c r="E3" s="49" t="s">
        <v>514</v>
      </c>
      <c r="F3" s="49" t="s">
        <v>515</v>
      </c>
      <c r="G3" s="49" t="s">
        <v>511</v>
      </c>
      <c r="H3" s="49" t="s">
        <v>512</v>
      </c>
      <c r="I3" s="49" t="s">
        <v>513</v>
      </c>
      <c r="J3" s="49" t="s">
        <v>514</v>
      </c>
      <c r="K3" s="49" t="s">
        <v>515</v>
      </c>
      <c r="L3" s="1"/>
      <c r="M3" s="49" t="s">
        <v>507</v>
      </c>
      <c r="N3" s="49" t="s">
        <v>80</v>
      </c>
    </row>
    <row r="4" spans="1:23">
      <c r="A4" s="66">
        <v>2001</v>
      </c>
      <c r="B4" s="182">
        <v>147779.63071</v>
      </c>
      <c r="C4" s="182">
        <v>159886.20387999999</v>
      </c>
      <c r="D4" s="182">
        <v>184366.05042000001</v>
      </c>
      <c r="E4" s="182">
        <v>186252.58025</v>
      </c>
      <c r="F4" s="182">
        <v>206802.68265999999</v>
      </c>
      <c r="G4" s="182">
        <v>150041.00208999999</v>
      </c>
      <c r="H4" s="182">
        <v>176499.87508999999</v>
      </c>
      <c r="I4" s="182">
        <v>199744.54042</v>
      </c>
      <c r="J4" s="182">
        <v>204824.36530999999</v>
      </c>
      <c r="K4" s="182">
        <v>218422.46197</v>
      </c>
      <c r="L4" s="45"/>
      <c r="M4" s="182">
        <v>1861.452869</v>
      </c>
      <c r="N4" s="182">
        <v>2142</v>
      </c>
    </row>
    <row r="5" spans="1:23">
      <c r="A5" s="66">
        <v>2002</v>
      </c>
      <c r="B5" s="182">
        <v>152854.27173000001</v>
      </c>
      <c r="C5" s="182">
        <v>165667.29079</v>
      </c>
      <c r="D5" s="182">
        <v>188666.02864999999</v>
      </c>
      <c r="E5" s="182">
        <v>190807.88149999999</v>
      </c>
      <c r="F5" s="182">
        <v>214132.81706999999</v>
      </c>
      <c r="G5" s="182">
        <v>158169.12755</v>
      </c>
      <c r="H5" s="182">
        <v>184708.28625</v>
      </c>
      <c r="I5" s="182">
        <v>205814.98882999999</v>
      </c>
      <c r="J5" s="182">
        <v>211477.44673</v>
      </c>
      <c r="K5" s="182">
        <v>215767.13052999999</v>
      </c>
      <c r="L5" s="45"/>
      <c r="M5" s="182">
        <v>1876.4461346999999</v>
      </c>
      <c r="N5" s="182">
        <v>2205</v>
      </c>
    </row>
    <row r="6" spans="1:23">
      <c r="A6" s="66">
        <v>2003</v>
      </c>
      <c r="B6" s="182">
        <v>162768.88954</v>
      </c>
      <c r="C6" s="182">
        <v>172763.9768</v>
      </c>
      <c r="D6" s="182">
        <v>192767.12883999999</v>
      </c>
      <c r="E6" s="182">
        <v>195335.18460000001</v>
      </c>
      <c r="F6" s="182">
        <v>215825.88234000001</v>
      </c>
      <c r="G6" s="182">
        <v>160273.86833</v>
      </c>
      <c r="H6" s="182">
        <v>189945.10690000001</v>
      </c>
      <c r="I6" s="182">
        <v>213215.5583</v>
      </c>
      <c r="J6" s="182">
        <v>221091.2237</v>
      </c>
      <c r="K6" s="182">
        <v>216409.73507</v>
      </c>
      <c r="L6" s="45"/>
      <c r="M6" s="182">
        <v>1884.5361386</v>
      </c>
      <c r="N6" s="182">
        <v>2183</v>
      </c>
    </row>
    <row r="7" spans="1:23">
      <c r="A7" s="66">
        <v>2004</v>
      </c>
      <c r="B7" s="182">
        <v>166972.76787000001</v>
      </c>
      <c r="C7" s="182">
        <v>177308.30981000001</v>
      </c>
      <c r="D7" s="182">
        <v>195013.41742000001</v>
      </c>
      <c r="E7" s="182">
        <v>202141.53572000001</v>
      </c>
      <c r="F7" s="182">
        <v>221665.73491999999</v>
      </c>
      <c r="G7" s="182">
        <v>159655.88422000001</v>
      </c>
      <c r="H7" s="182">
        <v>188986.93038999999</v>
      </c>
      <c r="I7" s="182">
        <v>218261.33418000001</v>
      </c>
      <c r="J7" s="182">
        <v>226383.29113999999</v>
      </c>
      <c r="K7" s="182">
        <v>222488.53286000001</v>
      </c>
      <c r="L7" s="45"/>
      <c r="M7" s="182">
        <v>1910.9716567999999</v>
      </c>
      <c r="N7" s="182">
        <v>2217</v>
      </c>
    </row>
    <row r="8" spans="1:23">
      <c r="A8" s="66">
        <v>2005</v>
      </c>
      <c r="B8" s="182">
        <v>171830.20550000001</v>
      </c>
      <c r="C8" s="182">
        <v>181446.78429000001</v>
      </c>
      <c r="D8" s="182">
        <v>196709.32646000001</v>
      </c>
      <c r="E8" s="182">
        <v>202808.99679</v>
      </c>
      <c r="F8" s="182">
        <v>224556.06107</v>
      </c>
      <c r="G8" s="182">
        <v>172707.15033999999</v>
      </c>
      <c r="H8" s="182">
        <v>193649.75612000001</v>
      </c>
      <c r="I8" s="182">
        <v>222142.22033000001</v>
      </c>
      <c r="J8" s="182">
        <v>232182.65864000001</v>
      </c>
      <c r="K8" s="182">
        <v>215920.44571</v>
      </c>
      <c r="L8" s="45"/>
      <c r="M8" s="182">
        <v>1938.6454421999999</v>
      </c>
      <c r="N8" s="182">
        <v>2248</v>
      </c>
    </row>
    <row r="9" spans="1:23">
      <c r="A9" s="66">
        <v>2006</v>
      </c>
      <c r="B9" s="182">
        <v>189799.20387</v>
      </c>
      <c r="C9" s="182">
        <v>186655.69201</v>
      </c>
      <c r="D9" s="182">
        <v>197988.00511999999</v>
      </c>
      <c r="E9" s="182">
        <v>204679.45759000001</v>
      </c>
      <c r="F9" s="182">
        <v>228633.32720999999</v>
      </c>
      <c r="G9" s="182">
        <v>198511.81070999999</v>
      </c>
      <c r="H9" s="182">
        <v>218362.89215</v>
      </c>
      <c r="I9" s="182">
        <v>236146.94542</v>
      </c>
      <c r="J9" s="182">
        <v>245038.83979</v>
      </c>
      <c r="K9" s="182">
        <v>231390.00958000001</v>
      </c>
      <c r="L9" s="45"/>
      <c r="M9" s="182">
        <v>1971.925029</v>
      </c>
      <c r="N9" s="182">
        <v>2265</v>
      </c>
    </row>
    <row r="10" spans="1:23">
      <c r="A10" s="66">
        <v>2007</v>
      </c>
      <c r="B10" s="182">
        <v>189711.62778000001</v>
      </c>
      <c r="C10" s="182">
        <v>189532.24236</v>
      </c>
      <c r="D10" s="182">
        <v>199743.36759000001</v>
      </c>
      <c r="E10" s="182">
        <v>206136.56125999999</v>
      </c>
      <c r="F10" s="182">
        <v>227317.13531000001</v>
      </c>
      <c r="G10" s="182">
        <v>189253.69106000001</v>
      </c>
      <c r="H10" s="182">
        <v>214509.63703000001</v>
      </c>
      <c r="I10" s="182">
        <v>239993.84765000001</v>
      </c>
      <c r="J10" s="182">
        <v>251181.06935999999</v>
      </c>
      <c r="K10" s="182">
        <v>223710.73548</v>
      </c>
      <c r="L10" s="45"/>
      <c r="M10" s="182">
        <v>1989.0406381</v>
      </c>
      <c r="N10" s="182">
        <v>2294</v>
      </c>
    </row>
    <row r="11" spans="1:23">
      <c r="A11" s="66">
        <v>2008</v>
      </c>
      <c r="B11" s="182">
        <v>191936.92133000001</v>
      </c>
      <c r="C11" s="182">
        <v>192255.67306</v>
      </c>
      <c r="D11" s="182">
        <v>203152.44846000001</v>
      </c>
      <c r="E11" s="182">
        <v>208652.06664</v>
      </c>
      <c r="F11" s="182">
        <v>228261.78808</v>
      </c>
      <c r="G11" s="182">
        <v>195439.32527</v>
      </c>
      <c r="H11" s="182">
        <v>213937.89713999999</v>
      </c>
      <c r="I11" s="182">
        <v>241311.81146</v>
      </c>
      <c r="J11" s="182">
        <v>253736.37854999999</v>
      </c>
      <c r="K11" s="182">
        <v>230818.4149</v>
      </c>
      <c r="L11" s="45"/>
      <c r="M11" s="182">
        <v>2018.4452001</v>
      </c>
      <c r="N11" s="182">
        <v>2321</v>
      </c>
    </row>
    <row r="12" spans="1:23">
      <c r="A12" s="66">
        <v>2009</v>
      </c>
      <c r="B12" s="182">
        <v>189424.62934000001</v>
      </c>
      <c r="C12" s="182">
        <v>195388.58546999999</v>
      </c>
      <c r="D12" s="182">
        <v>204591.24820999999</v>
      </c>
      <c r="E12" s="182">
        <v>210997.326</v>
      </c>
      <c r="F12" s="182">
        <v>230188.81675</v>
      </c>
      <c r="G12" s="182">
        <v>184549.72751</v>
      </c>
      <c r="H12" s="182">
        <v>221744.99225000001</v>
      </c>
      <c r="I12" s="182">
        <v>242024.15508</v>
      </c>
      <c r="J12" s="182">
        <v>257867.06547999999</v>
      </c>
      <c r="K12" s="182">
        <v>225389.23222999999</v>
      </c>
      <c r="L12" s="45"/>
      <c r="M12" s="182">
        <v>2034.2776142</v>
      </c>
      <c r="N12" s="182">
        <v>2360</v>
      </c>
    </row>
    <row r="13" spans="1:23">
      <c r="A13" s="66">
        <v>2010</v>
      </c>
      <c r="B13" s="182">
        <v>190312.19263000001</v>
      </c>
      <c r="C13" s="182">
        <v>198103.34872000001</v>
      </c>
      <c r="D13" s="182">
        <v>207948.02528999999</v>
      </c>
      <c r="E13" s="182">
        <v>215253.92319</v>
      </c>
      <c r="F13" s="182">
        <v>231583.74444000001</v>
      </c>
      <c r="G13" s="182">
        <v>191201.87382000001</v>
      </c>
      <c r="H13" s="182">
        <v>220192.89968</v>
      </c>
      <c r="I13" s="182">
        <v>246511.50584</v>
      </c>
      <c r="J13" s="182">
        <v>265623.97688999999</v>
      </c>
      <c r="K13" s="182">
        <v>234220.52197999999</v>
      </c>
      <c r="L13" s="45"/>
      <c r="M13" s="182">
        <v>2058.7645410999999</v>
      </c>
      <c r="N13" s="182">
        <v>2392</v>
      </c>
    </row>
    <row r="14" spans="1:23">
      <c r="A14" s="66">
        <v>2011</v>
      </c>
      <c r="B14" s="182">
        <v>190497.61168999999</v>
      </c>
      <c r="C14" s="182">
        <v>203480.49273999999</v>
      </c>
      <c r="D14" s="182">
        <v>212289.79435000001</v>
      </c>
      <c r="E14" s="182">
        <v>219800.91195000001</v>
      </c>
      <c r="F14" s="182">
        <v>236841.99806000001</v>
      </c>
      <c r="G14" s="182">
        <v>193292.67919</v>
      </c>
      <c r="H14" s="182">
        <v>218151.24919</v>
      </c>
      <c r="I14" s="182">
        <v>249151.46303000001</v>
      </c>
      <c r="J14" s="182">
        <v>271773.12280000001</v>
      </c>
      <c r="K14" s="182">
        <v>239495.79680000001</v>
      </c>
      <c r="L14" s="45"/>
      <c r="M14" s="182">
        <v>2082.8695951</v>
      </c>
      <c r="N14" s="182">
        <v>2413</v>
      </c>
    </row>
    <row r="15" spans="1:23">
      <c r="A15" s="66">
        <v>2012</v>
      </c>
      <c r="B15" s="182">
        <v>191146.43731000001</v>
      </c>
      <c r="C15" s="182">
        <v>204773.86238999999</v>
      </c>
      <c r="D15" s="182">
        <v>214727.73202</v>
      </c>
      <c r="E15" s="182">
        <v>222792.62542</v>
      </c>
      <c r="F15" s="182">
        <v>238643.42895999999</v>
      </c>
      <c r="G15" s="182">
        <v>178370.04183999999</v>
      </c>
      <c r="H15" s="182">
        <v>220193.04435000001</v>
      </c>
      <c r="I15" s="182">
        <v>250905.87781000001</v>
      </c>
      <c r="J15" s="182">
        <v>275722.69277000002</v>
      </c>
      <c r="K15" s="182">
        <v>233879.70829000001</v>
      </c>
      <c r="L15" s="45"/>
      <c r="M15" s="182">
        <v>2076.2336682</v>
      </c>
      <c r="N15" s="182">
        <v>2432</v>
      </c>
    </row>
    <row r="16" spans="1:23">
      <c r="A16" s="66">
        <v>2013</v>
      </c>
      <c r="B16" s="182">
        <v>188842.73082</v>
      </c>
      <c r="C16" s="182">
        <v>207131.89087999999</v>
      </c>
      <c r="D16" s="182">
        <v>217734.09964999999</v>
      </c>
      <c r="E16" s="182">
        <v>226282.67812999999</v>
      </c>
      <c r="F16" s="182">
        <v>240288.40981000001</v>
      </c>
      <c r="G16" s="182">
        <v>191323.72906000001</v>
      </c>
      <c r="H16" s="182">
        <v>224490.90388999999</v>
      </c>
      <c r="I16" s="182">
        <v>249049.40234</v>
      </c>
      <c r="J16" s="182">
        <v>277831.42093999998</v>
      </c>
      <c r="K16" s="182">
        <v>238278.90497</v>
      </c>
      <c r="L16" s="45"/>
      <c r="M16" s="182">
        <v>2077.3916405999998</v>
      </c>
      <c r="N16" s="182">
        <v>2470</v>
      </c>
    </row>
    <row r="17" spans="1:14">
      <c r="A17" s="66">
        <v>2014</v>
      </c>
      <c r="B17" s="182">
        <v>187191.48955999999</v>
      </c>
      <c r="C17" s="182">
        <v>209385.23946000001</v>
      </c>
      <c r="D17" s="182">
        <v>218821.10459999999</v>
      </c>
      <c r="E17" s="182">
        <v>228886.58009999999</v>
      </c>
      <c r="F17" s="182">
        <v>240472.67603999999</v>
      </c>
      <c r="G17" s="182">
        <v>173615.0625</v>
      </c>
      <c r="H17" s="182">
        <v>220198.98856</v>
      </c>
      <c r="I17" s="182">
        <v>251350.19266</v>
      </c>
      <c r="J17" s="182">
        <v>284148.60861</v>
      </c>
      <c r="K17" s="182">
        <v>233037.05968000001</v>
      </c>
      <c r="L17" s="45"/>
      <c r="M17" s="182">
        <v>2079.9207299999998</v>
      </c>
      <c r="N17" s="182">
        <v>2489</v>
      </c>
    </row>
    <row r="18" spans="1:14">
      <c r="A18" s="66">
        <v>2015</v>
      </c>
      <c r="B18" s="182">
        <v>183799.59705000001</v>
      </c>
      <c r="C18" s="182">
        <v>209701.22224999999</v>
      </c>
      <c r="D18" s="182">
        <v>218899.79001999999</v>
      </c>
      <c r="E18" s="182">
        <v>228334.43458</v>
      </c>
      <c r="F18" s="182">
        <v>239881.57495000001</v>
      </c>
      <c r="G18" s="182">
        <v>159061.06703999999</v>
      </c>
      <c r="H18" s="182">
        <v>223287.92723</v>
      </c>
      <c r="I18" s="182">
        <v>254832.40796000001</v>
      </c>
      <c r="J18" s="182">
        <v>282089.79784000001</v>
      </c>
      <c r="K18" s="182">
        <v>236156.95472000001</v>
      </c>
      <c r="L18" s="45"/>
      <c r="M18" s="182">
        <v>2078.4578090999998</v>
      </c>
      <c r="N18" s="182">
        <v>2513</v>
      </c>
    </row>
    <row r="19" spans="1:14">
      <c r="A19" s="66">
        <v>2016</v>
      </c>
      <c r="B19" s="182">
        <v>181179.58507</v>
      </c>
      <c r="C19" s="182">
        <v>210585.87172</v>
      </c>
      <c r="D19" s="182">
        <v>219865.55549</v>
      </c>
      <c r="E19" s="182">
        <v>230056.19965</v>
      </c>
      <c r="F19" s="182">
        <v>240854.25599000001</v>
      </c>
      <c r="G19" s="182">
        <v>161944.51250000001</v>
      </c>
      <c r="H19" s="182">
        <v>215522.39459000001</v>
      </c>
      <c r="I19" s="182">
        <v>252915.97287999999</v>
      </c>
      <c r="J19" s="182">
        <v>283475.78723000002</v>
      </c>
      <c r="K19" s="182">
        <v>234382.37078</v>
      </c>
      <c r="L19" s="45"/>
      <c r="M19" s="182">
        <v>2082.6225932000002</v>
      </c>
      <c r="N19" s="182">
        <v>2537</v>
      </c>
    </row>
    <row r="20" spans="1:14">
      <c r="A20" s="66">
        <v>2017</v>
      </c>
      <c r="B20" s="182">
        <v>175618.77908000001</v>
      </c>
      <c r="C20" s="182">
        <v>207355.78902</v>
      </c>
      <c r="D20" s="182">
        <v>217207.29055000001</v>
      </c>
      <c r="E20" s="182">
        <v>227902.67546</v>
      </c>
      <c r="F20" s="182">
        <v>237785.40443</v>
      </c>
      <c r="G20" s="182">
        <v>160042.62963000001</v>
      </c>
      <c r="H20" s="182">
        <v>204891.80210999999</v>
      </c>
      <c r="I20" s="182">
        <v>247438.54850999999</v>
      </c>
      <c r="J20" s="182">
        <v>281393.57561</v>
      </c>
      <c r="K20" s="182">
        <v>222406.12651</v>
      </c>
      <c r="L20" s="45"/>
      <c r="M20" s="182">
        <v>2073.1727848</v>
      </c>
      <c r="N20" s="182">
        <v>2555</v>
      </c>
    </row>
    <row r="21" spans="1:14">
      <c r="A21" s="66">
        <v>2018</v>
      </c>
      <c r="B21" s="182">
        <v>174239.23611999999</v>
      </c>
      <c r="C21" s="182">
        <v>205006.11034000001</v>
      </c>
      <c r="D21" s="182">
        <v>216017.44485</v>
      </c>
      <c r="E21" s="182">
        <v>227343.38273000001</v>
      </c>
      <c r="F21" s="182">
        <v>238294.73405</v>
      </c>
      <c r="G21" s="182">
        <v>181106.46103999999</v>
      </c>
      <c r="H21" s="182">
        <v>213457.87857</v>
      </c>
      <c r="I21" s="182">
        <v>245661.00708000001</v>
      </c>
      <c r="J21" s="182">
        <v>281665.07365999999</v>
      </c>
      <c r="K21" s="182">
        <v>231788.02981000001</v>
      </c>
      <c r="L21" s="45"/>
      <c r="M21" s="182">
        <v>2084.3314310000001</v>
      </c>
      <c r="N21" s="182">
        <v>2568</v>
      </c>
    </row>
    <row r="22" spans="1:14">
      <c r="A22" s="66">
        <v>2019</v>
      </c>
      <c r="B22" s="182">
        <v>172066.09414999999</v>
      </c>
      <c r="C22" s="182">
        <v>202800.29895</v>
      </c>
      <c r="D22" s="182">
        <v>214425.34236000001</v>
      </c>
      <c r="E22" s="182">
        <v>226974.85529000001</v>
      </c>
      <c r="F22" s="182">
        <v>237356.18408000001</v>
      </c>
      <c r="G22" s="182">
        <v>147961.54839000001</v>
      </c>
      <c r="H22" s="182">
        <v>205513.56438</v>
      </c>
      <c r="I22" s="182">
        <v>242558.57234000001</v>
      </c>
      <c r="J22" s="182">
        <v>280746.82753000001</v>
      </c>
      <c r="K22" s="182">
        <v>223908.83512999999</v>
      </c>
      <c r="L22" s="48"/>
      <c r="M22" s="182">
        <v>2093.2590245000001</v>
      </c>
      <c r="N22" s="182">
        <v>2583</v>
      </c>
    </row>
    <row r="23" spans="1:14">
      <c r="A23" s="66">
        <v>2020</v>
      </c>
      <c r="B23" s="182">
        <v>169790.00198</v>
      </c>
      <c r="C23" s="182">
        <v>198199.49319000001</v>
      </c>
      <c r="D23" s="182">
        <v>210826.29232000001</v>
      </c>
      <c r="E23" s="182">
        <v>224186.44745000001</v>
      </c>
      <c r="F23" s="182">
        <v>234001.26959000001</v>
      </c>
      <c r="G23" s="182">
        <v>137227.07895</v>
      </c>
      <c r="H23" s="182">
        <v>199614.70275999999</v>
      </c>
      <c r="I23" s="182">
        <v>238754.48532000001</v>
      </c>
      <c r="J23" s="182">
        <v>279710.76753000001</v>
      </c>
      <c r="K23" s="182">
        <v>223438.13571</v>
      </c>
      <c r="L23" s="48"/>
      <c r="M23" s="182">
        <v>2096.4201542000001</v>
      </c>
      <c r="N23" s="182">
        <v>2591</v>
      </c>
    </row>
    <row r="24" spans="1:14">
      <c r="A24" s="66">
        <v>2021</v>
      </c>
      <c r="B24" s="182">
        <v>169684.18025999999</v>
      </c>
      <c r="C24" s="182">
        <v>194638.55815999999</v>
      </c>
      <c r="D24" s="182">
        <v>208377.98790000001</v>
      </c>
      <c r="E24" s="182">
        <v>222898.60274</v>
      </c>
      <c r="F24" s="182">
        <v>231771.66673999999</v>
      </c>
      <c r="G24" s="182">
        <v>132719.19892</v>
      </c>
      <c r="H24" s="182">
        <v>202370.80893</v>
      </c>
      <c r="I24" s="182">
        <v>238006.56988</v>
      </c>
      <c r="J24" s="182">
        <v>277756.82816999999</v>
      </c>
      <c r="K24" s="182">
        <v>218604.15247999999</v>
      </c>
      <c r="L24" s="48"/>
      <c r="M24" s="182">
        <v>2090.9658417999999</v>
      </c>
      <c r="N24" s="182">
        <v>2599</v>
      </c>
    </row>
    <row r="25" spans="1:14">
      <c r="A25" s="66">
        <v>2022</v>
      </c>
      <c r="B25" s="182">
        <v>167589.97368</v>
      </c>
      <c r="C25" s="182">
        <v>189340.23444</v>
      </c>
      <c r="D25" s="182">
        <v>204699.61738000001</v>
      </c>
      <c r="E25" s="182">
        <v>216901.87177999999</v>
      </c>
      <c r="F25" s="182">
        <v>229939.10394999999</v>
      </c>
      <c r="G25" s="182">
        <v>146781.22542999999</v>
      </c>
      <c r="H25" s="182">
        <v>195347.51407999999</v>
      </c>
      <c r="I25" s="182">
        <v>229840.75008999999</v>
      </c>
      <c r="J25" s="182">
        <v>272810.49131000001</v>
      </c>
      <c r="K25" s="182">
        <v>222049.12990999999</v>
      </c>
      <c r="L25" s="48"/>
      <c r="M25" s="182">
        <v>2095.9910433</v>
      </c>
      <c r="N25" s="182">
        <v>2600</v>
      </c>
    </row>
    <row r="26" spans="1:14">
      <c r="A26" s="66">
        <v>2023</v>
      </c>
      <c r="B26" s="182">
        <v>162753.42287000001</v>
      </c>
      <c r="C26" s="182">
        <v>178451.57991</v>
      </c>
      <c r="D26" s="182">
        <v>196849.79352000001</v>
      </c>
      <c r="E26" s="182">
        <v>212180.42640999999</v>
      </c>
      <c r="F26" s="182">
        <v>225041.89145</v>
      </c>
      <c r="G26" s="182">
        <v>123393.36667</v>
      </c>
      <c r="H26" s="182">
        <v>191780.31151999999</v>
      </c>
      <c r="I26" s="182">
        <v>216678.97365</v>
      </c>
      <c r="J26" s="182">
        <v>265018.06559000001</v>
      </c>
      <c r="K26" s="182">
        <v>208908.33871000001</v>
      </c>
      <c r="L26" s="48"/>
      <c r="M26" s="182">
        <v>2093.1814770999999</v>
      </c>
      <c r="N26" s="182">
        <v>2616</v>
      </c>
    </row>
    <row r="53" spans="2:2">
      <c r="B53" s="7" t="s">
        <v>516</v>
      </c>
    </row>
    <row r="54" spans="2:2">
      <c r="B54" s="37"/>
    </row>
  </sheetData>
  <mergeCells count="3">
    <mergeCell ref="P1:Q1"/>
    <mergeCell ref="B2:F2"/>
    <mergeCell ref="G2:K2"/>
  </mergeCells>
  <hyperlinks>
    <hyperlink ref="P1:Q1" location="Contents!A1" display="Back to Contents" xr:uid="{00000000-0004-0000-1C00-000000000000}"/>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AB30"/>
  <sheetViews>
    <sheetView zoomScaleNormal="100" workbookViewId="0"/>
  </sheetViews>
  <sheetFormatPr baseColWidth="10" defaultColWidth="8.83203125" defaultRowHeight="13"/>
  <cols>
    <col min="1" max="1" width="8.83203125" style="104" customWidth="1"/>
    <col min="2" max="5" width="8.83203125" customWidth="1"/>
    <col min="6" max="6" width="8.1640625" customWidth="1"/>
    <col min="7" max="7" width="8.83203125" customWidth="1"/>
    <col min="8" max="8" width="7.6640625" customWidth="1"/>
    <col min="28" max="28" width="9.5" bestFit="1" customWidth="1"/>
  </cols>
  <sheetData>
    <row r="1" spans="1:28" ht="21.75" customHeight="1">
      <c r="B1" s="17" t="s">
        <v>517</v>
      </c>
      <c r="C1" s="13"/>
      <c r="D1" s="13"/>
      <c r="E1" s="13"/>
      <c r="F1" s="13"/>
      <c r="G1" s="13"/>
      <c r="H1" s="13"/>
      <c r="I1" s="13"/>
      <c r="J1" s="13"/>
      <c r="K1" s="13"/>
      <c r="L1" s="160"/>
      <c r="M1" s="160"/>
      <c r="N1" s="160"/>
      <c r="O1" s="160"/>
      <c r="P1" s="213" t="s">
        <v>77</v>
      </c>
      <c r="Q1" s="213"/>
      <c r="R1" s="160"/>
      <c r="S1" s="160"/>
      <c r="T1" s="58"/>
      <c r="U1" s="17" t="s">
        <v>169</v>
      </c>
      <c r="V1" s="160"/>
      <c r="W1" s="160"/>
      <c r="X1" s="160"/>
      <c r="Y1" s="160"/>
      <c r="Z1" s="160"/>
      <c r="AA1" s="160"/>
    </row>
    <row r="2" spans="1:28" ht="26.25" customHeight="1">
      <c r="A2" s="74" t="s">
        <v>78</v>
      </c>
      <c r="B2" s="58" t="s">
        <v>518</v>
      </c>
      <c r="C2" s="58" t="s">
        <v>519</v>
      </c>
      <c r="D2" s="58" t="s">
        <v>520</v>
      </c>
      <c r="E2" s="58" t="s">
        <v>521</v>
      </c>
      <c r="F2" s="58" t="s">
        <v>522</v>
      </c>
      <c r="G2" s="58" t="s">
        <v>523</v>
      </c>
      <c r="H2" s="58" t="s">
        <v>524</v>
      </c>
      <c r="I2" s="58" t="s">
        <v>525</v>
      </c>
      <c r="J2" s="58" t="s">
        <v>526</v>
      </c>
      <c r="K2" s="58" t="s">
        <v>527</v>
      </c>
      <c r="L2" s="58" t="s">
        <v>528</v>
      </c>
      <c r="M2" s="58" t="s">
        <v>529</v>
      </c>
      <c r="N2" s="58" t="s">
        <v>530</v>
      </c>
      <c r="O2" s="58" t="s">
        <v>531</v>
      </c>
      <c r="P2" s="58" t="s">
        <v>532</v>
      </c>
      <c r="Q2" s="58" t="s">
        <v>533</v>
      </c>
      <c r="R2" s="58" t="s">
        <v>534</v>
      </c>
      <c r="S2" s="58" t="s">
        <v>535</v>
      </c>
      <c r="T2" s="58"/>
      <c r="U2" s="58" t="s">
        <v>536</v>
      </c>
      <c r="V2" s="58" t="s">
        <v>537</v>
      </c>
      <c r="W2" s="58" t="s">
        <v>244</v>
      </c>
      <c r="X2" s="58" t="s">
        <v>245</v>
      </c>
      <c r="Y2" s="58" t="s">
        <v>538</v>
      </c>
      <c r="Z2" s="58" t="s">
        <v>539</v>
      </c>
      <c r="AA2" s="58" t="s">
        <v>540</v>
      </c>
    </row>
    <row r="3" spans="1:28" ht="12.5" customHeight="1">
      <c r="A3" s="42">
        <v>2000</v>
      </c>
      <c r="B3" s="182">
        <v>1245792</v>
      </c>
      <c r="C3" s="182">
        <v>757832</v>
      </c>
      <c r="D3" s="182">
        <v>18013</v>
      </c>
      <c r="E3" s="182">
        <v>124743</v>
      </c>
      <c r="F3" s="182">
        <v>160809</v>
      </c>
      <c r="G3" s="182">
        <v>35454</v>
      </c>
      <c r="H3" s="182">
        <v>87108</v>
      </c>
      <c r="I3" s="182">
        <v>63530</v>
      </c>
      <c r="J3" s="182">
        <v>65</v>
      </c>
      <c r="K3" s="182">
        <v>5380</v>
      </c>
      <c r="L3" s="182">
        <v>748</v>
      </c>
      <c r="M3" s="182">
        <v>64068</v>
      </c>
      <c r="N3" s="182">
        <v>24844</v>
      </c>
      <c r="O3" s="182">
        <v>277</v>
      </c>
      <c r="P3" s="182">
        <v>10</v>
      </c>
      <c r="Q3" s="182">
        <v>2864</v>
      </c>
      <c r="R3" s="182">
        <v>1062</v>
      </c>
      <c r="S3" s="182">
        <v>70</v>
      </c>
      <c r="T3" s="1"/>
      <c r="U3" s="70">
        <f t="shared" ref="U3:U18" si="0">(D3+E3)/SUM(B3:E3)</f>
        <v>6.6510124022773232E-2</v>
      </c>
      <c r="V3" s="70">
        <f t="shared" ref="V3:V18" si="1">(H3+I3)/SUM(F3:I3)</f>
        <v>0.43423916333478429</v>
      </c>
      <c r="W3" s="45">
        <f t="shared" ref="W3:W18" si="2">B3+C3+F3+G3</f>
        <v>2199887</v>
      </c>
      <c r="X3" s="45">
        <f t="shared" ref="X3:X18" si="3">D3+E3+H3+I3</f>
        <v>293394</v>
      </c>
      <c r="Y3" s="70">
        <f>(D3+H3)/(B3+D3+F3+H3)</f>
        <v>6.9537256188637861E-2</v>
      </c>
      <c r="Z3" s="70">
        <f>(E3+I3)/(C3+E3+G3+I3)</f>
        <v>0.19181017137023856</v>
      </c>
      <c r="AA3" s="70">
        <f t="shared" ref="AA3:AA18" si="4">(D3+E3+H3+I3)/SUM(B3:I3)</f>
        <v>0.1176738602668532</v>
      </c>
      <c r="AB3" s="8"/>
    </row>
    <row r="4" spans="1:28" ht="12.5" customHeight="1">
      <c r="A4" s="42">
        <v>2001</v>
      </c>
      <c r="B4" s="182">
        <v>1224177</v>
      </c>
      <c r="C4" s="182">
        <v>834820</v>
      </c>
      <c r="D4" s="182">
        <v>19976</v>
      </c>
      <c r="E4" s="182">
        <v>133568</v>
      </c>
      <c r="F4" s="182">
        <v>154789</v>
      </c>
      <c r="G4" s="182">
        <v>34840</v>
      </c>
      <c r="H4" s="182">
        <v>96355</v>
      </c>
      <c r="I4" s="182">
        <v>63586</v>
      </c>
      <c r="J4" s="182">
        <v>65</v>
      </c>
      <c r="K4" s="182">
        <v>5020</v>
      </c>
      <c r="L4" s="182">
        <v>744</v>
      </c>
      <c r="M4" s="182">
        <v>64565</v>
      </c>
      <c r="N4" s="182">
        <v>27011</v>
      </c>
      <c r="O4" s="182">
        <v>263</v>
      </c>
      <c r="P4" s="182">
        <v>13</v>
      </c>
      <c r="Q4" s="182">
        <v>2995</v>
      </c>
      <c r="R4" s="182">
        <v>1229</v>
      </c>
      <c r="S4" s="182">
        <v>70</v>
      </c>
      <c r="T4" s="1"/>
      <c r="U4" s="70">
        <f t="shared" si="0"/>
        <v>6.9397132075744591E-2</v>
      </c>
      <c r="V4" s="70">
        <f t="shared" si="1"/>
        <v>0.4575364018651486</v>
      </c>
      <c r="W4" s="45">
        <f t="shared" si="2"/>
        <v>2248626</v>
      </c>
      <c r="X4" s="45">
        <f t="shared" si="3"/>
        <v>313485</v>
      </c>
      <c r="Y4" s="70">
        <f t="shared" ref="Y4:Y23" si="5">(D4+H4)/(B4+D4+F4+H4)</f>
        <v>7.7797922419425708E-2</v>
      </c>
      <c r="Z4" s="70">
        <f t="shared" ref="Z4:Z23" si="6">(E4+I4)/(C4+E4+G4+I4)</f>
        <v>0.18480634862309644</v>
      </c>
      <c r="AA4" s="70">
        <f t="shared" si="4"/>
        <v>0.12235418371803564</v>
      </c>
      <c r="AB4" s="8"/>
    </row>
    <row r="5" spans="1:28" ht="12.5" customHeight="1">
      <c r="A5" s="42">
        <v>2002</v>
      </c>
      <c r="B5" s="182">
        <v>1212188</v>
      </c>
      <c r="C5" s="182">
        <v>911436</v>
      </c>
      <c r="D5" s="182">
        <v>21931</v>
      </c>
      <c r="E5" s="182">
        <v>145725</v>
      </c>
      <c r="F5" s="182">
        <v>149577</v>
      </c>
      <c r="G5" s="182">
        <v>34647</v>
      </c>
      <c r="H5" s="182">
        <v>106265</v>
      </c>
      <c r="I5" s="182">
        <v>64740</v>
      </c>
      <c r="J5" s="182">
        <v>62</v>
      </c>
      <c r="K5" s="182">
        <v>4658</v>
      </c>
      <c r="L5" s="182">
        <v>743</v>
      </c>
      <c r="M5" s="182">
        <v>65638</v>
      </c>
      <c r="N5" s="182">
        <v>30199</v>
      </c>
      <c r="O5" s="182">
        <v>248</v>
      </c>
      <c r="P5" s="182">
        <v>13</v>
      </c>
      <c r="Q5" s="182">
        <v>3092</v>
      </c>
      <c r="R5" s="182">
        <v>1531</v>
      </c>
      <c r="S5" s="182">
        <v>69</v>
      </c>
      <c r="T5" s="1"/>
      <c r="U5" s="70">
        <f t="shared" si="0"/>
        <v>7.3171327816766177E-2</v>
      </c>
      <c r="V5" s="70">
        <f t="shared" si="1"/>
        <v>0.48139369251947334</v>
      </c>
      <c r="W5" s="45">
        <f t="shared" si="2"/>
        <v>2307848</v>
      </c>
      <c r="X5" s="45">
        <f t="shared" si="3"/>
        <v>338661</v>
      </c>
      <c r="Y5" s="70">
        <f t="shared" si="5"/>
        <v>8.6039835942014586E-2</v>
      </c>
      <c r="Z5" s="70">
        <f t="shared" si="6"/>
        <v>0.18197688293092892</v>
      </c>
      <c r="AA5" s="70">
        <f t="shared" si="4"/>
        <v>0.12796517978967764</v>
      </c>
      <c r="AB5" s="8"/>
    </row>
    <row r="6" spans="1:28" ht="12.5" customHeight="1">
      <c r="A6" s="42">
        <v>2003</v>
      </c>
      <c r="B6" s="182">
        <v>1210020</v>
      </c>
      <c r="C6" s="182">
        <v>997399</v>
      </c>
      <c r="D6" s="182">
        <v>23749</v>
      </c>
      <c r="E6" s="182">
        <v>162831</v>
      </c>
      <c r="F6" s="182">
        <v>145660</v>
      </c>
      <c r="G6" s="182">
        <v>34070</v>
      </c>
      <c r="H6" s="182">
        <v>116956</v>
      </c>
      <c r="I6" s="182">
        <v>67296</v>
      </c>
      <c r="J6" s="182">
        <v>66</v>
      </c>
      <c r="K6" s="182">
        <v>4338</v>
      </c>
      <c r="L6" s="182">
        <v>720</v>
      </c>
      <c r="M6" s="182">
        <v>67098</v>
      </c>
      <c r="N6" s="182">
        <v>34293</v>
      </c>
      <c r="O6" s="182">
        <v>231</v>
      </c>
      <c r="P6" s="182">
        <v>13</v>
      </c>
      <c r="Q6" s="182">
        <v>3244</v>
      </c>
      <c r="R6" s="182">
        <v>1760</v>
      </c>
      <c r="S6" s="182">
        <v>73</v>
      </c>
      <c r="T6" s="1"/>
      <c r="U6" s="70">
        <f t="shared" si="0"/>
        <v>7.7936540491453835E-2</v>
      </c>
      <c r="V6" s="70">
        <f t="shared" si="1"/>
        <v>0.50621184564071853</v>
      </c>
      <c r="W6" s="45">
        <f t="shared" si="2"/>
        <v>2387149</v>
      </c>
      <c r="X6" s="45">
        <f t="shared" si="3"/>
        <v>370832</v>
      </c>
      <c r="Y6" s="70">
        <f t="shared" si="5"/>
        <v>9.4029945501993131E-2</v>
      </c>
      <c r="Z6" s="70">
        <f t="shared" si="6"/>
        <v>0.18240942425308895</v>
      </c>
      <c r="AA6" s="70">
        <f t="shared" si="4"/>
        <v>0.13445777907824602</v>
      </c>
      <c r="AB6" s="8"/>
    </row>
    <row r="7" spans="1:28" ht="12.5" customHeight="1">
      <c r="A7" s="42">
        <v>2004</v>
      </c>
      <c r="B7" s="182">
        <v>1212042</v>
      </c>
      <c r="C7" s="182">
        <v>1076130</v>
      </c>
      <c r="D7" s="182">
        <v>25963</v>
      </c>
      <c r="E7" s="182">
        <v>175667</v>
      </c>
      <c r="F7" s="182">
        <v>142505</v>
      </c>
      <c r="G7" s="182">
        <v>33379</v>
      </c>
      <c r="H7" s="182">
        <v>129114</v>
      </c>
      <c r="I7" s="182">
        <v>70841</v>
      </c>
      <c r="J7" s="182">
        <v>67</v>
      </c>
      <c r="K7" s="182">
        <v>4069</v>
      </c>
      <c r="L7" s="182">
        <v>735</v>
      </c>
      <c r="M7" s="182">
        <v>69112</v>
      </c>
      <c r="N7" s="182">
        <v>39458</v>
      </c>
      <c r="O7" s="182">
        <v>220</v>
      </c>
      <c r="P7" s="182">
        <v>15</v>
      </c>
      <c r="Q7" s="182">
        <v>3469</v>
      </c>
      <c r="R7" s="182">
        <v>1969</v>
      </c>
      <c r="S7" s="182">
        <v>73</v>
      </c>
      <c r="T7" s="1"/>
      <c r="U7" s="70">
        <f t="shared" si="0"/>
        <v>8.0982343174276508E-2</v>
      </c>
      <c r="V7" s="70">
        <f t="shared" si="1"/>
        <v>0.53202302049547812</v>
      </c>
      <c r="W7" s="45">
        <f t="shared" si="2"/>
        <v>2464056</v>
      </c>
      <c r="X7" s="45">
        <f t="shared" si="3"/>
        <v>401585</v>
      </c>
      <c r="Y7" s="70">
        <f t="shared" si="5"/>
        <v>0.10272557934955989</v>
      </c>
      <c r="Z7" s="70">
        <f t="shared" si="6"/>
        <v>0.181788281415351</v>
      </c>
      <c r="AA7" s="70">
        <f t="shared" si="4"/>
        <v>0.14013793074568656</v>
      </c>
      <c r="AB7" s="8"/>
    </row>
    <row r="8" spans="1:28" ht="12.5" customHeight="1">
      <c r="A8" s="42">
        <v>2005</v>
      </c>
      <c r="B8" s="182">
        <v>1216509</v>
      </c>
      <c r="C8" s="182">
        <v>1145296</v>
      </c>
      <c r="D8" s="182">
        <v>29808</v>
      </c>
      <c r="E8" s="182">
        <v>185736</v>
      </c>
      <c r="F8" s="182">
        <v>139181</v>
      </c>
      <c r="G8" s="182">
        <v>33155</v>
      </c>
      <c r="H8" s="182">
        <v>143024</v>
      </c>
      <c r="I8" s="182">
        <v>73000</v>
      </c>
      <c r="J8" s="182">
        <v>68</v>
      </c>
      <c r="K8" s="182">
        <v>3754</v>
      </c>
      <c r="L8" s="182">
        <v>762</v>
      </c>
      <c r="M8" s="182">
        <v>71287</v>
      </c>
      <c r="N8" s="182">
        <v>43684</v>
      </c>
      <c r="O8" s="182">
        <v>208</v>
      </c>
      <c r="P8" s="182">
        <v>20</v>
      </c>
      <c r="Q8" s="182">
        <v>3620</v>
      </c>
      <c r="R8" s="182">
        <v>2151</v>
      </c>
      <c r="S8" s="182">
        <v>75</v>
      </c>
      <c r="T8" s="1"/>
      <c r="U8" s="70">
        <f t="shared" si="0"/>
        <v>8.3630117613097799E-2</v>
      </c>
      <c r="V8" s="70">
        <f t="shared" si="1"/>
        <v>0.55624678133690386</v>
      </c>
      <c r="W8" s="45">
        <f t="shared" si="2"/>
        <v>2534141</v>
      </c>
      <c r="X8" s="45">
        <f t="shared" si="3"/>
        <v>431568</v>
      </c>
      <c r="Y8" s="70">
        <f t="shared" si="5"/>
        <v>0.11307131987632497</v>
      </c>
      <c r="Z8" s="70">
        <f t="shared" si="6"/>
        <v>0.18002946032770961</v>
      </c>
      <c r="AA8" s="70">
        <f t="shared" si="4"/>
        <v>0.14551933449977728</v>
      </c>
      <c r="AB8" s="8"/>
    </row>
    <row r="9" spans="1:28" ht="12.5" customHeight="1">
      <c r="A9" s="42">
        <v>2006</v>
      </c>
      <c r="B9" s="182">
        <v>1221352</v>
      </c>
      <c r="C9" s="182">
        <v>1187816</v>
      </c>
      <c r="D9" s="182">
        <v>35216</v>
      </c>
      <c r="E9" s="182">
        <v>186025</v>
      </c>
      <c r="F9" s="182">
        <v>135109</v>
      </c>
      <c r="G9" s="182">
        <v>32673</v>
      </c>
      <c r="H9" s="182">
        <v>156194</v>
      </c>
      <c r="I9" s="182">
        <v>73876</v>
      </c>
      <c r="J9" s="182">
        <v>69</v>
      </c>
      <c r="K9" s="182">
        <v>3498</v>
      </c>
      <c r="L9" s="182">
        <v>761</v>
      </c>
      <c r="M9" s="182">
        <v>72506</v>
      </c>
      <c r="N9" s="182">
        <v>47281</v>
      </c>
      <c r="O9" s="182">
        <v>191</v>
      </c>
      <c r="P9" s="182">
        <v>27</v>
      </c>
      <c r="Q9" s="182">
        <v>3704</v>
      </c>
      <c r="R9" s="182">
        <v>2321</v>
      </c>
      <c r="S9" s="182">
        <v>74</v>
      </c>
      <c r="T9" s="1"/>
      <c r="U9" s="70">
        <f t="shared" si="0"/>
        <v>8.4108973167290713E-2</v>
      </c>
      <c r="V9" s="70">
        <f t="shared" si="1"/>
        <v>0.57828036556307372</v>
      </c>
      <c r="W9" s="45">
        <f t="shared" si="2"/>
        <v>2576950</v>
      </c>
      <c r="X9" s="45">
        <f t="shared" si="3"/>
        <v>451311</v>
      </c>
      <c r="Y9" s="70">
        <f t="shared" si="5"/>
        <v>0.12366017581568491</v>
      </c>
      <c r="Z9" s="70">
        <f t="shared" si="6"/>
        <v>0.17556252068711622</v>
      </c>
      <c r="AA9" s="70">
        <f t="shared" si="4"/>
        <v>0.14903305890740592</v>
      </c>
      <c r="AB9" s="8"/>
    </row>
    <row r="10" spans="1:28" ht="12.5" customHeight="1">
      <c r="A10" s="42">
        <v>2007</v>
      </c>
      <c r="B10" s="182">
        <v>1227488</v>
      </c>
      <c r="C10" s="182">
        <v>1225359</v>
      </c>
      <c r="D10" s="182">
        <v>42465</v>
      </c>
      <c r="E10" s="182">
        <v>182741</v>
      </c>
      <c r="F10" s="182">
        <v>130808</v>
      </c>
      <c r="G10" s="182">
        <v>32957</v>
      </c>
      <c r="H10" s="182">
        <v>170974</v>
      </c>
      <c r="I10" s="182">
        <v>74454</v>
      </c>
      <c r="J10" s="182">
        <v>68</v>
      </c>
      <c r="K10" s="182">
        <v>3250</v>
      </c>
      <c r="L10" s="182">
        <v>775</v>
      </c>
      <c r="M10" s="182">
        <v>73929</v>
      </c>
      <c r="N10" s="182">
        <v>50591</v>
      </c>
      <c r="O10" s="182">
        <v>181</v>
      </c>
      <c r="P10" s="182">
        <v>31</v>
      </c>
      <c r="Q10" s="182">
        <v>3829</v>
      </c>
      <c r="R10" s="182">
        <v>2637</v>
      </c>
      <c r="S10" s="182">
        <v>73</v>
      </c>
      <c r="T10" s="1"/>
      <c r="U10" s="70">
        <f t="shared" si="0"/>
        <v>8.4093182621852516E-2</v>
      </c>
      <c r="V10" s="70">
        <f t="shared" si="1"/>
        <v>0.59978543132458273</v>
      </c>
      <c r="W10" s="45">
        <f t="shared" si="2"/>
        <v>2616612</v>
      </c>
      <c r="X10" s="45">
        <f t="shared" si="3"/>
        <v>470634</v>
      </c>
      <c r="Y10" s="70">
        <f t="shared" si="5"/>
        <v>0.13579833750600451</v>
      </c>
      <c r="Z10" s="70">
        <f t="shared" si="6"/>
        <v>0.16970843497671742</v>
      </c>
      <c r="AA10" s="70">
        <f t="shared" si="4"/>
        <v>0.15244460596920362</v>
      </c>
      <c r="AB10" s="8"/>
    </row>
    <row r="11" spans="1:28" ht="12.5" customHeight="1">
      <c r="A11" s="42">
        <v>2008</v>
      </c>
      <c r="B11" s="182">
        <v>1230342</v>
      </c>
      <c r="C11" s="182">
        <v>1235669</v>
      </c>
      <c r="D11" s="182">
        <v>51468</v>
      </c>
      <c r="E11" s="182">
        <v>174105</v>
      </c>
      <c r="F11" s="182">
        <v>126162</v>
      </c>
      <c r="G11" s="182">
        <v>33381</v>
      </c>
      <c r="H11" s="182">
        <v>184324</v>
      </c>
      <c r="I11" s="182">
        <v>71803</v>
      </c>
      <c r="J11" s="182">
        <v>72</v>
      </c>
      <c r="K11" s="182">
        <v>3025</v>
      </c>
      <c r="L11" s="182">
        <v>796</v>
      </c>
      <c r="M11" s="182">
        <v>75450</v>
      </c>
      <c r="N11" s="182">
        <v>51761</v>
      </c>
      <c r="O11" s="182">
        <v>171</v>
      </c>
      <c r="P11" s="182">
        <v>36</v>
      </c>
      <c r="Q11" s="182">
        <v>4029</v>
      </c>
      <c r="R11" s="182">
        <v>2881</v>
      </c>
      <c r="S11" s="182">
        <v>77</v>
      </c>
      <c r="T11" s="1"/>
      <c r="U11" s="70">
        <f t="shared" si="0"/>
        <v>8.3806784406505616E-2</v>
      </c>
      <c r="V11" s="70">
        <f t="shared" si="1"/>
        <v>0.61617869944908221</v>
      </c>
      <c r="W11" s="45">
        <f t="shared" si="2"/>
        <v>2625554</v>
      </c>
      <c r="X11" s="45">
        <f t="shared" si="3"/>
        <v>481700</v>
      </c>
      <c r="Y11" s="70">
        <f t="shared" si="5"/>
        <v>0.14808301974004834</v>
      </c>
      <c r="Z11" s="70">
        <f t="shared" si="6"/>
        <v>0.16232001151187028</v>
      </c>
      <c r="AA11" s="70">
        <f t="shared" si="4"/>
        <v>0.15502433981901706</v>
      </c>
      <c r="AB11" s="8"/>
    </row>
    <row r="12" spans="1:28" ht="12.5" customHeight="1">
      <c r="A12" s="42">
        <v>2009</v>
      </c>
      <c r="B12" s="182">
        <v>1224825</v>
      </c>
      <c r="C12" s="182">
        <v>1234419</v>
      </c>
      <c r="D12" s="182">
        <v>59450</v>
      </c>
      <c r="E12" s="182">
        <v>164795</v>
      </c>
      <c r="F12" s="182">
        <v>121453</v>
      </c>
      <c r="G12" s="182">
        <v>33043</v>
      </c>
      <c r="H12" s="182">
        <v>192252</v>
      </c>
      <c r="I12" s="182">
        <v>68328</v>
      </c>
      <c r="J12" s="182">
        <v>73</v>
      </c>
      <c r="K12" s="182">
        <v>2836</v>
      </c>
      <c r="L12" s="182">
        <v>795</v>
      </c>
      <c r="M12" s="182">
        <v>75234</v>
      </c>
      <c r="N12" s="182">
        <v>51344</v>
      </c>
      <c r="O12" s="182">
        <v>166</v>
      </c>
      <c r="P12" s="182">
        <v>34</v>
      </c>
      <c r="Q12" s="182">
        <v>4337</v>
      </c>
      <c r="R12" s="182">
        <v>2949</v>
      </c>
      <c r="S12" s="182">
        <v>77</v>
      </c>
      <c r="T12" s="1"/>
      <c r="U12" s="70">
        <f t="shared" si="0"/>
        <v>8.3564717425709589E-2</v>
      </c>
      <c r="V12" s="70">
        <f t="shared" si="1"/>
        <v>0.62778864593472039</v>
      </c>
      <c r="W12" s="45">
        <f t="shared" si="2"/>
        <v>2613740</v>
      </c>
      <c r="X12" s="45">
        <f t="shared" si="3"/>
        <v>484825</v>
      </c>
      <c r="Y12" s="70">
        <f t="shared" si="5"/>
        <v>0.15751260966970801</v>
      </c>
      <c r="Z12" s="70">
        <f t="shared" si="6"/>
        <v>0.15535474498279003</v>
      </c>
      <c r="AA12" s="70">
        <f t="shared" si="4"/>
        <v>0.15646759064276528</v>
      </c>
      <c r="AB12" s="8"/>
    </row>
    <row r="13" spans="1:28" ht="12.5" customHeight="1">
      <c r="A13" s="42">
        <v>2010</v>
      </c>
      <c r="B13" s="182">
        <v>1228020</v>
      </c>
      <c r="C13" s="182">
        <v>1252652</v>
      </c>
      <c r="D13" s="182">
        <v>68450</v>
      </c>
      <c r="E13" s="182">
        <v>154917</v>
      </c>
      <c r="F13" s="182">
        <v>117317</v>
      </c>
      <c r="G13" s="182">
        <v>33155</v>
      </c>
      <c r="H13" s="182">
        <v>202247</v>
      </c>
      <c r="I13" s="182">
        <v>64451</v>
      </c>
      <c r="J13" s="182">
        <v>83</v>
      </c>
      <c r="K13" s="182">
        <v>2628</v>
      </c>
      <c r="L13" s="182">
        <v>800</v>
      </c>
      <c r="M13" s="182">
        <v>74809</v>
      </c>
      <c r="N13" s="182">
        <v>50633</v>
      </c>
      <c r="O13" s="182">
        <v>149</v>
      </c>
      <c r="P13" s="182">
        <v>35</v>
      </c>
      <c r="Q13" s="182">
        <v>4491</v>
      </c>
      <c r="R13" s="182">
        <v>2951</v>
      </c>
      <c r="S13" s="182">
        <v>77</v>
      </c>
      <c r="T13" s="1"/>
      <c r="U13" s="70">
        <f t="shared" si="0"/>
        <v>8.2604947635740458E-2</v>
      </c>
      <c r="V13" s="70">
        <f t="shared" si="1"/>
        <v>0.63930292207013928</v>
      </c>
      <c r="W13" s="45">
        <f t="shared" si="2"/>
        <v>2631144</v>
      </c>
      <c r="X13" s="45">
        <f t="shared" si="3"/>
        <v>490065</v>
      </c>
      <c r="Y13" s="70">
        <f t="shared" si="5"/>
        <v>0.16750699552113385</v>
      </c>
      <c r="Z13" s="70">
        <f t="shared" si="6"/>
        <v>0.14574252163369708</v>
      </c>
      <c r="AA13" s="70">
        <f t="shared" si="4"/>
        <v>0.1570112735161279</v>
      </c>
      <c r="AB13" s="8"/>
    </row>
    <row r="14" spans="1:28" ht="12.5" customHeight="1">
      <c r="A14" s="42">
        <v>2011</v>
      </c>
      <c r="B14" s="182">
        <v>1226894</v>
      </c>
      <c r="C14" s="182">
        <v>1248303</v>
      </c>
      <c r="D14" s="182">
        <v>78412</v>
      </c>
      <c r="E14" s="182">
        <v>143343</v>
      </c>
      <c r="F14" s="182">
        <v>112783</v>
      </c>
      <c r="G14" s="182">
        <v>33736</v>
      </c>
      <c r="H14" s="182">
        <v>213035</v>
      </c>
      <c r="I14" s="182">
        <v>59843</v>
      </c>
      <c r="J14" s="182">
        <v>96</v>
      </c>
      <c r="K14" s="182">
        <v>2475</v>
      </c>
      <c r="L14" s="182">
        <v>795</v>
      </c>
      <c r="M14" s="182">
        <v>74907</v>
      </c>
      <c r="N14" s="182">
        <v>49497</v>
      </c>
      <c r="O14" s="182">
        <v>138</v>
      </c>
      <c r="P14" s="182">
        <v>36</v>
      </c>
      <c r="Q14" s="182">
        <v>4669</v>
      </c>
      <c r="R14" s="182">
        <v>2902</v>
      </c>
      <c r="S14" s="182">
        <v>76</v>
      </c>
      <c r="T14" s="1"/>
      <c r="U14" s="70">
        <f t="shared" si="0"/>
        <v>8.2224303584194303E-2</v>
      </c>
      <c r="V14" s="70">
        <f t="shared" si="1"/>
        <v>0.65064366221026859</v>
      </c>
      <c r="W14" s="45">
        <f t="shared" si="2"/>
        <v>2621716</v>
      </c>
      <c r="X14" s="45">
        <f t="shared" si="3"/>
        <v>494633</v>
      </c>
      <c r="Y14" s="70">
        <f t="shared" si="5"/>
        <v>0.17867862896996181</v>
      </c>
      <c r="Z14" s="70">
        <f t="shared" si="6"/>
        <v>0.13680486121631402</v>
      </c>
      <c r="AA14" s="70">
        <f t="shared" si="4"/>
        <v>0.15872195315736459</v>
      </c>
      <c r="AB14" s="8"/>
    </row>
    <row r="15" spans="1:28" ht="12.5" customHeight="1">
      <c r="A15" s="42">
        <v>2012</v>
      </c>
      <c r="B15" s="182">
        <v>1248121</v>
      </c>
      <c r="C15" s="182">
        <v>1259556</v>
      </c>
      <c r="D15" s="182">
        <v>91748</v>
      </c>
      <c r="E15" s="182">
        <v>135631</v>
      </c>
      <c r="F15" s="182">
        <v>110517</v>
      </c>
      <c r="G15" s="182">
        <v>34573</v>
      </c>
      <c r="H15" s="182">
        <v>227541</v>
      </c>
      <c r="I15" s="182">
        <v>56785</v>
      </c>
      <c r="J15" s="182">
        <v>117</v>
      </c>
      <c r="K15" s="182">
        <v>2337</v>
      </c>
      <c r="L15" s="182">
        <v>793</v>
      </c>
      <c r="M15" s="182">
        <v>75831</v>
      </c>
      <c r="N15" s="182">
        <v>48732</v>
      </c>
      <c r="O15" s="182">
        <v>131</v>
      </c>
      <c r="P15" s="182">
        <v>33</v>
      </c>
      <c r="Q15" s="182">
        <v>4805</v>
      </c>
      <c r="R15" s="182">
        <v>2907</v>
      </c>
      <c r="S15" s="182">
        <v>73</v>
      </c>
      <c r="T15" s="1"/>
      <c r="U15" s="70">
        <f t="shared" si="0"/>
        <v>8.3135043670038197E-2</v>
      </c>
      <c r="V15" s="70">
        <f t="shared" si="1"/>
        <v>0.66212251057249849</v>
      </c>
      <c r="W15" s="45">
        <f t="shared" si="2"/>
        <v>2652767</v>
      </c>
      <c r="X15" s="45">
        <f>D15+E15+H15+I15</f>
        <v>511705</v>
      </c>
      <c r="Y15" s="70">
        <f t="shared" si="5"/>
        <v>0.19028777771619385</v>
      </c>
      <c r="Z15" s="70">
        <f t="shared" si="6"/>
        <v>0.12943839574314939</v>
      </c>
      <c r="AA15" s="70">
        <f t="shared" si="4"/>
        <v>0.16170312140540349</v>
      </c>
      <c r="AB15" s="8"/>
    </row>
    <row r="16" spans="1:28" ht="12.5" customHeight="1">
      <c r="A16" s="42">
        <v>2013</v>
      </c>
      <c r="B16" s="182">
        <v>1272747</v>
      </c>
      <c r="C16" s="182">
        <v>1285094</v>
      </c>
      <c r="D16" s="182">
        <v>106206</v>
      </c>
      <c r="E16" s="182">
        <v>129067</v>
      </c>
      <c r="F16" s="182">
        <v>108833</v>
      </c>
      <c r="G16" s="182">
        <v>36265</v>
      </c>
      <c r="H16" s="182">
        <v>248255</v>
      </c>
      <c r="I16" s="182">
        <v>55619</v>
      </c>
      <c r="J16" s="182">
        <v>148</v>
      </c>
      <c r="K16" s="182">
        <v>2285</v>
      </c>
      <c r="L16" s="182">
        <v>792</v>
      </c>
      <c r="M16" s="182">
        <v>77965</v>
      </c>
      <c r="N16" s="182">
        <v>48619</v>
      </c>
      <c r="O16" s="182">
        <v>124</v>
      </c>
      <c r="P16" s="182">
        <v>34</v>
      </c>
      <c r="Q16" s="182">
        <v>5034</v>
      </c>
      <c r="R16" s="182">
        <v>2939</v>
      </c>
      <c r="S16" s="182">
        <v>73</v>
      </c>
      <c r="T16" s="1"/>
      <c r="U16" s="70">
        <f t="shared" si="0"/>
        <v>8.4233224995471007E-2</v>
      </c>
      <c r="V16" s="70">
        <f t="shared" si="1"/>
        <v>0.67682171716721751</v>
      </c>
      <c r="W16" s="45">
        <f t="shared" si="2"/>
        <v>2702939</v>
      </c>
      <c r="X16" s="45">
        <f t="shared" si="3"/>
        <v>539147</v>
      </c>
      <c r="Y16" s="70">
        <f t="shared" si="5"/>
        <v>0.20417778151552873</v>
      </c>
      <c r="Z16" s="70">
        <f t="shared" si="6"/>
        <v>0.12262980189834966</v>
      </c>
      <c r="AA16" s="70">
        <f t="shared" si="4"/>
        <v>0.16629632896844809</v>
      </c>
      <c r="AB16" s="8"/>
    </row>
    <row r="17" spans="1:28" ht="12.5" customHeight="1">
      <c r="A17" s="42">
        <v>2014</v>
      </c>
      <c r="B17" s="182">
        <v>1303774</v>
      </c>
      <c r="C17" s="182">
        <v>1335647</v>
      </c>
      <c r="D17" s="182">
        <v>120260</v>
      </c>
      <c r="E17" s="182">
        <v>122564</v>
      </c>
      <c r="F17" s="182">
        <v>107648</v>
      </c>
      <c r="G17" s="182">
        <v>39009</v>
      </c>
      <c r="H17" s="182">
        <v>273493</v>
      </c>
      <c r="I17" s="182">
        <v>55166</v>
      </c>
      <c r="J17" s="182">
        <v>258</v>
      </c>
      <c r="K17" s="182">
        <v>2215</v>
      </c>
      <c r="L17" s="182">
        <v>799</v>
      </c>
      <c r="M17" s="182">
        <v>81285</v>
      </c>
      <c r="N17" s="182">
        <v>48909</v>
      </c>
      <c r="O17" s="182">
        <v>118</v>
      </c>
      <c r="P17" s="182">
        <v>37</v>
      </c>
      <c r="Q17" s="182">
        <v>5252</v>
      </c>
      <c r="R17" s="182">
        <v>2941</v>
      </c>
      <c r="S17" s="182">
        <v>73</v>
      </c>
      <c r="T17" s="1"/>
      <c r="U17" s="70">
        <f t="shared" si="0"/>
        <v>8.42482162342202E-2</v>
      </c>
      <c r="V17" s="70">
        <f t="shared" si="1"/>
        <v>0.69145368554814057</v>
      </c>
      <c r="W17" s="45">
        <f t="shared" si="2"/>
        <v>2786078</v>
      </c>
      <c r="X17" s="45">
        <f t="shared" si="3"/>
        <v>571483</v>
      </c>
      <c r="Y17" s="70">
        <f t="shared" si="5"/>
        <v>0.21812455856080434</v>
      </c>
      <c r="Z17" s="70">
        <f t="shared" si="6"/>
        <v>0.1144882780442493</v>
      </c>
      <c r="AA17" s="70">
        <f t="shared" si="4"/>
        <v>0.17020777880133822</v>
      </c>
      <c r="AB17" s="8"/>
    </row>
    <row r="18" spans="1:28" ht="12.5" customHeight="1">
      <c r="A18" s="42">
        <v>2015</v>
      </c>
      <c r="B18" s="182">
        <v>1334455</v>
      </c>
      <c r="C18" s="182">
        <v>1391505</v>
      </c>
      <c r="D18" s="182">
        <v>134588</v>
      </c>
      <c r="E18" s="182">
        <v>116266</v>
      </c>
      <c r="F18" s="182">
        <v>105455</v>
      </c>
      <c r="G18" s="182">
        <v>42314</v>
      </c>
      <c r="H18" s="182">
        <v>301308</v>
      </c>
      <c r="I18" s="182">
        <v>54722</v>
      </c>
      <c r="J18" s="182">
        <v>522</v>
      </c>
      <c r="K18" s="182">
        <v>2148</v>
      </c>
      <c r="L18" s="182">
        <v>807</v>
      </c>
      <c r="M18" s="182">
        <v>84407</v>
      </c>
      <c r="N18" s="182">
        <v>49361</v>
      </c>
      <c r="O18" s="182">
        <v>117</v>
      </c>
      <c r="P18" s="182">
        <v>39</v>
      </c>
      <c r="Q18" s="182">
        <v>5494</v>
      </c>
      <c r="R18" s="182">
        <v>2929</v>
      </c>
      <c r="S18" s="182">
        <v>72</v>
      </c>
      <c r="T18" s="1"/>
      <c r="U18" s="70">
        <f t="shared" si="0"/>
        <v>8.4269289246825627E-2</v>
      </c>
      <c r="V18" s="70">
        <f t="shared" si="1"/>
        <v>0.70669056508647299</v>
      </c>
      <c r="W18" s="45">
        <f t="shared" si="2"/>
        <v>2873729</v>
      </c>
      <c r="X18" s="45">
        <f t="shared" si="3"/>
        <v>606884</v>
      </c>
      <c r="Y18" s="70">
        <f t="shared" si="5"/>
        <v>0.23237797512109462</v>
      </c>
      <c r="Z18" s="70">
        <f t="shared" si="6"/>
        <v>0.10654739168012103</v>
      </c>
      <c r="AA18" s="70">
        <f t="shared" si="4"/>
        <v>0.17436124039070131</v>
      </c>
      <c r="AB18" s="8"/>
    </row>
    <row r="19" spans="1:28" ht="12.5" customHeight="1">
      <c r="A19" s="42">
        <v>2016</v>
      </c>
      <c r="B19" s="182">
        <v>1372963</v>
      </c>
      <c r="C19" s="182">
        <v>1452358</v>
      </c>
      <c r="D19" s="182">
        <v>150987</v>
      </c>
      <c r="E19" s="182">
        <v>111497</v>
      </c>
      <c r="F19" s="182">
        <v>103681</v>
      </c>
      <c r="G19" s="182">
        <v>47066</v>
      </c>
      <c r="H19" s="182">
        <v>333963</v>
      </c>
      <c r="I19" s="182">
        <v>55224</v>
      </c>
      <c r="J19" s="182">
        <v>1580</v>
      </c>
      <c r="K19" s="182">
        <v>2056</v>
      </c>
      <c r="L19" s="182">
        <v>829</v>
      </c>
      <c r="M19" s="182">
        <v>87412</v>
      </c>
      <c r="N19" s="182">
        <v>49772</v>
      </c>
      <c r="O19" s="182">
        <v>111</v>
      </c>
      <c r="P19" s="182">
        <v>39</v>
      </c>
      <c r="Q19" s="182">
        <v>6101</v>
      </c>
      <c r="R19" s="182">
        <v>2938</v>
      </c>
      <c r="S19" s="182">
        <v>72</v>
      </c>
      <c r="T19" s="1"/>
      <c r="U19" s="70">
        <f t="shared" ref="U19:U26" si="7">(D19+E19)/SUM(B19:E19)</f>
        <v>8.5006663309373481E-2</v>
      </c>
      <c r="V19" s="70">
        <f t="shared" ref="V19:V26" si="8">(H19+I19)/SUM(F19:I19)</f>
        <v>0.72080476502683666</v>
      </c>
      <c r="W19" s="45">
        <f t="shared" ref="W19:W26" si="9">B19+C19+F19+G19</f>
        <v>2976068</v>
      </c>
      <c r="X19" s="45">
        <f t="shared" ref="X19:X26" si="10">D19+E19+H19+I19</f>
        <v>651671</v>
      </c>
      <c r="Y19" s="70">
        <f t="shared" si="5"/>
        <v>0.24722241197719813</v>
      </c>
      <c r="Z19" s="70">
        <f t="shared" si="6"/>
        <v>0.10006392000696218</v>
      </c>
      <c r="AA19" s="70">
        <f t="shared" ref="AA19:AA26" si="11">(D19+E19+H19+I19)/SUM(B19:I19)</f>
        <v>0.1796355801781771</v>
      </c>
      <c r="AB19" s="8"/>
    </row>
    <row r="20" spans="1:28" ht="12.5" customHeight="1">
      <c r="A20" s="42">
        <v>2017</v>
      </c>
      <c r="B20" s="182">
        <v>1410133</v>
      </c>
      <c r="C20" s="182">
        <v>1510701</v>
      </c>
      <c r="D20" s="182">
        <v>166218</v>
      </c>
      <c r="E20" s="182">
        <v>108311</v>
      </c>
      <c r="F20" s="182">
        <v>101154</v>
      </c>
      <c r="G20" s="182">
        <v>51924</v>
      </c>
      <c r="H20" s="182">
        <v>371959</v>
      </c>
      <c r="I20" s="182">
        <v>56567</v>
      </c>
      <c r="J20" s="182">
        <v>4476</v>
      </c>
      <c r="K20" s="182">
        <v>1979</v>
      </c>
      <c r="L20" s="182">
        <v>831</v>
      </c>
      <c r="M20" s="182">
        <v>91353</v>
      </c>
      <c r="N20" s="182">
        <v>50559</v>
      </c>
      <c r="O20" s="182">
        <v>102</v>
      </c>
      <c r="P20" s="182">
        <v>42</v>
      </c>
      <c r="Q20" s="182">
        <v>6626</v>
      </c>
      <c r="R20" s="182">
        <v>2934</v>
      </c>
      <c r="S20" s="182">
        <v>73</v>
      </c>
      <c r="T20" s="1"/>
      <c r="U20" s="70">
        <f t="shared" si="7"/>
        <v>8.5914808427086375E-2</v>
      </c>
      <c r="V20" s="70">
        <f t="shared" si="8"/>
        <v>0.73680029710937334</v>
      </c>
      <c r="W20" s="45">
        <f t="shared" si="9"/>
        <v>3073912</v>
      </c>
      <c r="X20" s="45">
        <f t="shared" si="10"/>
        <v>703055</v>
      </c>
      <c r="Y20" s="70">
        <f t="shared" si="5"/>
        <v>0.26259402458398878</v>
      </c>
      <c r="Z20" s="70">
        <f t="shared" si="6"/>
        <v>9.5442960156943285E-2</v>
      </c>
      <c r="AA20" s="70">
        <f t="shared" si="11"/>
        <v>0.18614274363530314</v>
      </c>
      <c r="AB20" s="8"/>
    </row>
    <row r="21" spans="1:28" ht="12.5" customHeight="1">
      <c r="A21" s="42">
        <v>2018</v>
      </c>
      <c r="B21" s="182">
        <v>1443673</v>
      </c>
      <c r="C21" s="182">
        <v>1539824</v>
      </c>
      <c r="D21" s="182">
        <v>179682</v>
      </c>
      <c r="E21" s="182">
        <v>103813</v>
      </c>
      <c r="F21" s="182">
        <v>97778</v>
      </c>
      <c r="G21" s="182">
        <v>55814</v>
      </c>
      <c r="H21" s="182">
        <v>410850</v>
      </c>
      <c r="I21" s="182">
        <v>57416</v>
      </c>
      <c r="J21" s="182">
        <v>8769</v>
      </c>
      <c r="K21" s="182">
        <v>1913</v>
      </c>
      <c r="L21" s="182">
        <v>837</v>
      </c>
      <c r="M21" s="182">
        <v>95305</v>
      </c>
      <c r="N21" s="182">
        <v>51172</v>
      </c>
      <c r="O21" s="182">
        <v>95</v>
      </c>
      <c r="P21" s="182">
        <v>43</v>
      </c>
      <c r="Q21" s="182">
        <v>7395</v>
      </c>
      <c r="R21" s="182">
        <v>2929</v>
      </c>
      <c r="S21" s="182">
        <v>93</v>
      </c>
      <c r="T21" s="1"/>
      <c r="U21" s="70">
        <f t="shared" si="7"/>
        <v>8.6775541537903983E-2</v>
      </c>
      <c r="V21" s="70">
        <f t="shared" si="8"/>
        <v>0.753011137590897</v>
      </c>
      <c r="W21" s="45">
        <f t="shared" si="9"/>
        <v>3137089</v>
      </c>
      <c r="X21" s="45">
        <f t="shared" si="10"/>
        <v>751761</v>
      </c>
      <c r="Y21" s="70">
        <f t="shared" si="5"/>
        <v>0.27698719924126974</v>
      </c>
      <c r="Z21" s="70">
        <f t="shared" si="6"/>
        <v>9.1770748724860796E-2</v>
      </c>
      <c r="AA21" s="70">
        <f t="shared" si="11"/>
        <v>0.1933119045476169</v>
      </c>
      <c r="AB21" s="8"/>
    </row>
    <row r="22" spans="1:28" ht="12.5" customHeight="1">
      <c r="A22" s="42">
        <v>2019</v>
      </c>
      <c r="B22" s="182">
        <v>1472276</v>
      </c>
      <c r="C22" s="182">
        <v>1559506</v>
      </c>
      <c r="D22" s="182">
        <v>191265</v>
      </c>
      <c r="E22" s="182">
        <v>99468</v>
      </c>
      <c r="F22" s="182">
        <v>94646</v>
      </c>
      <c r="G22" s="182">
        <v>59159</v>
      </c>
      <c r="H22" s="182">
        <v>446049</v>
      </c>
      <c r="I22" s="182">
        <v>57672</v>
      </c>
      <c r="J22" s="182">
        <v>14049</v>
      </c>
      <c r="K22" s="182">
        <v>1855</v>
      </c>
      <c r="L22" s="182">
        <v>844</v>
      </c>
      <c r="M22" s="182">
        <v>99093</v>
      </c>
      <c r="N22" s="182">
        <v>51535</v>
      </c>
      <c r="O22" s="182">
        <v>92</v>
      </c>
      <c r="P22" s="182">
        <v>43</v>
      </c>
      <c r="Q22" s="182">
        <v>7683</v>
      </c>
      <c r="R22" s="182">
        <v>2905</v>
      </c>
      <c r="S22" s="182">
        <v>105</v>
      </c>
      <c r="T22" s="1"/>
      <c r="U22" s="70">
        <f t="shared" si="7"/>
        <v>8.7503893887612247E-2</v>
      </c>
      <c r="V22" s="70">
        <f t="shared" si="8"/>
        <v>0.76608529548641424</v>
      </c>
      <c r="W22" s="45">
        <f t="shared" si="9"/>
        <v>3185587</v>
      </c>
      <c r="X22" s="45">
        <f t="shared" si="10"/>
        <v>794454</v>
      </c>
      <c r="Y22" s="70">
        <f t="shared" si="5"/>
        <v>0.28913147231058745</v>
      </c>
      <c r="Z22" s="70">
        <f t="shared" si="6"/>
        <v>8.8489445631699429E-2</v>
      </c>
      <c r="AA22" s="70">
        <f t="shared" si="11"/>
        <v>0.19960950151016033</v>
      </c>
      <c r="AB22" s="8"/>
    </row>
    <row r="23" spans="1:28" ht="12.5" customHeight="1">
      <c r="A23" s="42">
        <v>2020</v>
      </c>
      <c r="B23" s="182">
        <v>1485530</v>
      </c>
      <c r="C23" s="182">
        <v>1556214</v>
      </c>
      <c r="D23" s="182">
        <v>197670</v>
      </c>
      <c r="E23" s="182">
        <v>96463</v>
      </c>
      <c r="F23" s="182">
        <v>91909</v>
      </c>
      <c r="G23" s="182">
        <v>61204</v>
      </c>
      <c r="H23" s="182">
        <v>470553</v>
      </c>
      <c r="I23" s="182">
        <v>57408</v>
      </c>
      <c r="J23" s="182">
        <v>17950</v>
      </c>
      <c r="K23" s="182">
        <v>1811</v>
      </c>
      <c r="L23" s="182">
        <v>837</v>
      </c>
      <c r="M23" s="182">
        <v>101870</v>
      </c>
      <c r="N23" s="182">
        <v>51789</v>
      </c>
      <c r="O23" s="182">
        <v>88</v>
      </c>
      <c r="P23" s="182">
        <v>42</v>
      </c>
      <c r="Q23" s="182">
        <v>7794</v>
      </c>
      <c r="R23" s="182">
        <v>2849</v>
      </c>
      <c r="S23" s="182">
        <v>99</v>
      </c>
      <c r="T23" s="1"/>
      <c r="U23" s="70">
        <f t="shared" si="7"/>
        <v>8.8172615477129401E-2</v>
      </c>
      <c r="V23" s="70">
        <f t="shared" si="8"/>
        <v>0.77518889283690173</v>
      </c>
      <c r="W23" s="45">
        <f t="shared" si="9"/>
        <v>3194857</v>
      </c>
      <c r="X23" s="45">
        <f t="shared" si="10"/>
        <v>822094</v>
      </c>
      <c r="Y23" s="70">
        <f t="shared" si="5"/>
        <v>0.29756169895558637</v>
      </c>
      <c r="Z23" s="70">
        <f t="shared" si="6"/>
        <v>8.6869505766704366E-2</v>
      </c>
      <c r="AA23" s="70">
        <f t="shared" si="11"/>
        <v>0.20465621811169715</v>
      </c>
      <c r="AB23" s="8"/>
    </row>
    <row r="24" spans="1:28" s="42" customFormat="1" ht="12.5" customHeight="1">
      <c r="A24" s="42">
        <v>2021</v>
      </c>
      <c r="B24" s="182">
        <v>1523041</v>
      </c>
      <c r="C24" s="182">
        <v>1555690</v>
      </c>
      <c r="D24" s="182">
        <v>204871</v>
      </c>
      <c r="E24" s="182">
        <v>95801</v>
      </c>
      <c r="F24" s="182">
        <v>89691</v>
      </c>
      <c r="G24" s="182">
        <v>62103</v>
      </c>
      <c r="H24" s="182">
        <v>506951</v>
      </c>
      <c r="I24" s="182">
        <v>56011</v>
      </c>
      <c r="J24" s="182">
        <v>27386</v>
      </c>
      <c r="K24" s="182">
        <v>1763</v>
      </c>
      <c r="L24" s="182">
        <v>851</v>
      </c>
      <c r="M24" s="182">
        <v>105721</v>
      </c>
      <c r="N24" s="182">
        <v>52517</v>
      </c>
      <c r="O24" s="182">
        <v>85</v>
      </c>
      <c r="P24" s="182">
        <v>42</v>
      </c>
      <c r="Q24" s="182">
        <v>7985</v>
      </c>
      <c r="R24" s="182">
        <v>2767</v>
      </c>
      <c r="S24" s="182">
        <v>143</v>
      </c>
      <c r="U24" s="70">
        <f t="shared" si="7"/>
        <v>8.8971927881936544E-2</v>
      </c>
      <c r="V24" s="70">
        <f t="shared" si="8"/>
        <v>0.78762822557628054</v>
      </c>
      <c r="W24" s="45">
        <f t="shared" si="9"/>
        <v>3230525</v>
      </c>
      <c r="X24" s="45">
        <f t="shared" si="10"/>
        <v>863634</v>
      </c>
      <c r="Y24" s="70">
        <f t="shared" ref="Y24:Z26" si="12">(D24+H24)/(B24+D24+F24+H24)</f>
        <v>0.30621874131553839</v>
      </c>
      <c r="Z24" s="70">
        <f t="shared" si="12"/>
        <v>8.5788636447116734E-2</v>
      </c>
      <c r="AA24" s="70">
        <f t="shared" si="11"/>
        <v>0.21094295556181381</v>
      </c>
    </row>
    <row r="25" spans="1:28" s="42" customFormat="1" ht="12.5" customHeight="1">
      <c r="A25" s="42">
        <v>2022</v>
      </c>
      <c r="B25" s="182">
        <v>1556289</v>
      </c>
      <c r="C25" s="182">
        <v>1543093</v>
      </c>
      <c r="D25" s="182">
        <v>211604</v>
      </c>
      <c r="E25" s="182">
        <v>93773</v>
      </c>
      <c r="F25" s="182">
        <v>87965</v>
      </c>
      <c r="G25" s="182">
        <v>63401</v>
      </c>
      <c r="H25" s="182">
        <v>535979</v>
      </c>
      <c r="I25" s="182">
        <v>55169</v>
      </c>
      <c r="J25" s="182">
        <v>47057</v>
      </c>
      <c r="K25" s="182">
        <v>1726</v>
      </c>
      <c r="L25" s="182">
        <v>880</v>
      </c>
      <c r="M25" s="182">
        <v>110372</v>
      </c>
      <c r="N25" s="182">
        <v>52907</v>
      </c>
      <c r="O25" s="182">
        <v>83</v>
      </c>
      <c r="P25" s="182">
        <v>46</v>
      </c>
      <c r="Q25" s="182">
        <v>8179</v>
      </c>
      <c r="R25" s="182">
        <v>2671</v>
      </c>
      <c r="S25" s="182">
        <v>250</v>
      </c>
      <c r="U25" s="70">
        <f t="shared" si="7"/>
        <v>8.9691223372931825E-2</v>
      </c>
      <c r="V25" s="70">
        <f t="shared" si="8"/>
        <v>0.79614391109123872</v>
      </c>
      <c r="W25" s="45">
        <f t="shared" si="9"/>
        <v>3250748</v>
      </c>
      <c r="X25" s="45">
        <f t="shared" si="10"/>
        <v>896525</v>
      </c>
      <c r="Y25" s="70">
        <f t="shared" si="12"/>
        <v>0.31255599775402754</v>
      </c>
      <c r="Z25" s="70">
        <f t="shared" si="12"/>
        <v>8.4846157877587106E-2</v>
      </c>
      <c r="AA25" s="70">
        <f t="shared" si="11"/>
        <v>0.21617216903734093</v>
      </c>
    </row>
    <row r="26" spans="1:28" ht="12.5" customHeight="1">
      <c r="A26" s="42">
        <v>2023</v>
      </c>
      <c r="B26" s="182">
        <v>1584778</v>
      </c>
      <c r="C26" s="182">
        <v>1548109</v>
      </c>
      <c r="D26" s="182">
        <v>215381</v>
      </c>
      <c r="E26" s="182">
        <v>90018</v>
      </c>
      <c r="F26" s="182">
        <v>86550</v>
      </c>
      <c r="G26" s="182">
        <v>63877</v>
      </c>
      <c r="H26" s="182">
        <v>554375</v>
      </c>
      <c r="I26" s="182">
        <v>54552</v>
      </c>
      <c r="J26" s="182">
        <v>72845</v>
      </c>
      <c r="K26" s="182">
        <v>1721</v>
      </c>
      <c r="L26" s="182">
        <v>886</v>
      </c>
      <c r="M26" s="182">
        <v>115738</v>
      </c>
      <c r="N26" s="182">
        <v>52736</v>
      </c>
      <c r="O26" s="182">
        <v>82</v>
      </c>
      <c r="P26" s="182">
        <v>49</v>
      </c>
      <c r="Q26" s="182">
        <v>8279</v>
      </c>
      <c r="R26" s="182">
        <v>2611</v>
      </c>
      <c r="S26" s="182">
        <v>351</v>
      </c>
      <c r="T26" s="42"/>
      <c r="U26" s="70">
        <f t="shared" si="7"/>
        <v>8.8823035663699881E-2</v>
      </c>
      <c r="V26" s="70">
        <f t="shared" si="8"/>
        <v>0.8019013529921486</v>
      </c>
      <c r="W26" s="45">
        <f t="shared" si="9"/>
        <v>3283314</v>
      </c>
      <c r="X26" s="45">
        <f t="shared" si="10"/>
        <v>914326</v>
      </c>
      <c r="Y26" s="70">
        <f t="shared" si="12"/>
        <v>0.3153336796275753</v>
      </c>
      <c r="Z26" s="70">
        <f t="shared" si="12"/>
        <v>8.2303097652451723E-2</v>
      </c>
      <c r="AA26" s="70">
        <f t="shared" si="11"/>
        <v>0.21781906023384567</v>
      </c>
    </row>
    <row r="27" spans="1:28" ht="12.5" customHeight="1">
      <c r="A27" s="42">
        <v>2024</v>
      </c>
      <c r="B27" s="182">
        <v>1605530</v>
      </c>
      <c r="C27" s="182">
        <v>1548370</v>
      </c>
      <c r="D27" s="182">
        <v>216476</v>
      </c>
      <c r="E27" s="182">
        <v>86473</v>
      </c>
      <c r="F27" s="182">
        <v>84688</v>
      </c>
      <c r="G27" s="182">
        <v>64055</v>
      </c>
      <c r="H27" s="182">
        <v>570544</v>
      </c>
      <c r="I27" s="182">
        <v>53924</v>
      </c>
      <c r="J27" s="182">
        <v>78871</v>
      </c>
      <c r="K27" s="182">
        <v>1732</v>
      </c>
      <c r="L27" s="182">
        <v>895</v>
      </c>
      <c r="M27" s="182">
        <v>119903</v>
      </c>
      <c r="N27" s="182">
        <v>51838</v>
      </c>
      <c r="O27" s="182">
        <v>81</v>
      </c>
      <c r="P27" s="182">
        <v>50</v>
      </c>
      <c r="Q27" s="182">
        <v>8769</v>
      </c>
      <c r="R27" s="182">
        <v>2613</v>
      </c>
      <c r="S27" s="182">
        <v>515</v>
      </c>
      <c r="T27" s="42"/>
      <c r="U27" s="70">
        <f t="shared" ref="U27" si="13">(D27+E27)/SUM(B27:E27)</f>
        <v>8.7637325205700334E-2</v>
      </c>
      <c r="V27" s="70">
        <f t="shared" ref="V27" si="14">(H27+I27)/SUM(F27:I27)</f>
        <v>0.80762948276731705</v>
      </c>
      <c r="W27" s="45">
        <f t="shared" ref="W27" si="15">B27+C27+F27+G27</f>
        <v>3302643</v>
      </c>
      <c r="X27" s="45">
        <f t="shared" ref="X27" si="16">D27+E27+H27+I27</f>
        <v>927417</v>
      </c>
      <c r="Y27" s="70">
        <f t="shared" ref="Y27" si="17">(D27+H27)/(B27+D27+F27+H27)</f>
        <v>0.31770060042676562</v>
      </c>
      <c r="Z27" s="70">
        <f t="shared" ref="Z27" si="18">(E27+I27)/(C27+E27+G27+I27)</f>
        <v>8.0097693890195359E-2</v>
      </c>
      <c r="AA27" s="70">
        <f t="shared" ref="AA27" si="19">(D27+E27+H27+I27)/SUM(B27:I27)</f>
        <v>0.21924440788073929</v>
      </c>
    </row>
    <row r="29" spans="1:28">
      <c r="B29" s="42" t="s">
        <v>541</v>
      </c>
    </row>
    <row r="30" spans="1:28">
      <c r="B30" s="42" t="s">
        <v>542</v>
      </c>
    </row>
  </sheetData>
  <mergeCells count="1">
    <mergeCell ref="P1:Q1"/>
  </mergeCells>
  <phoneticPr fontId="6" type="noConversion"/>
  <hyperlinks>
    <hyperlink ref="P1:Q1" location="Contents!A1" display="Back to Contents" xr:uid="{00000000-0004-0000-1D00-000000000000}"/>
  </hyperlinks>
  <pageMargins left="0.75" right="0.75" top="1" bottom="1" header="0.5" footer="0.5"/>
  <pageSetup paperSize="9"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X27"/>
  <sheetViews>
    <sheetView workbookViewId="0"/>
  </sheetViews>
  <sheetFormatPr baseColWidth="10" defaultColWidth="8.83203125" defaultRowHeight="13"/>
  <cols>
    <col min="1" max="1" width="6.33203125" bestFit="1" customWidth="1"/>
    <col min="2" max="11" width="11.33203125" style="1" customWidth="1"/>
    <col min="12" max="12" width="5.6640625" style="1" customWidth="1"/>
    <col min="13" max="16" width="11.33203125" style="1" customWidth="1"/>
    <col min="17" max="17" width="5.6640625" style="1" customWidth="1"/>
    <col min="18" max="21" width="11.33203125" style="1" customWidth="1"/>
    <col min="22" max="22" width="5.6640625" customWidth="1"/>
  </cols>
  <sheetData>
    <row r="1" spans="1:24" ht="24.75" customHeight="1">
      <c r="B1" s="17" t="s">
        <v>88</v>
      </c>
      <c r="C1" s="19"/>
      <c r="D1" s="19"/>
      <c r="E1" s="19"/>
      <c r="F1" s="19"/>
      <c r="G1" s="19"/>
      <c r="H1" s="30"/>
      <c r="I1" s="19"/>
      <c r="J1" s="19"/>
      <c r="K1" s="31"/>
      <c r="M1" s="17" t="s">
        <v>89</v>
      </c>
      <c r="N1" s="31"/>
      <c r="O1" s="31"/>
      <c r="P1" s="31"/>
      <c r="Q1" s="36"/>
      <c r="R1" s="17" t="s">
        <v>90</v>
      </c>
      <c r="S1" s="31"/>
      <c r="T1" s="31"/>
      <c r="U1" s="31"/>
      <c r="W1" s="208" t="s">
        <v>77</v>
      </c>
      <c r="X1" s="208"/>
    </row>
    <row r="2" spans="1:24" ht="24">
      <c r="A2" s="74" t="s">
        <v>78</v>
      </c>
      <c r="B2" s="122" t="s">
        <v>91</v>
      </c>
      <c r="C2" s="62" t="s">
        <v>92</v>
      </c>
      <c r="D2" s="122" t="s">
        <v>93</v>
      </c>
      <c r="E2" s="62" t="s">
        <v>94</v>
      </c>
      <c r="F2" s="128" t="s">
        <v>95</v>
      </c>
      <c r="G2" s="61" t="s">
        <v>81</v>
      </c>
      <c r="H2" s="58" t="s">
        <v>96</v>
      </c>
      <c r="I2" s="58" t="s">
        <v>83</v>
      </c>
      <c r="J2" s="58" t="s">
        <v>84</v>
      </c>
      <c r="K2" s="128" t="s">
        <v>97</v>
      </c>
      <c r="L2" s="76"/>
      <c r="M2" s="58" t="s">
        <v>98</v>
      </c>
      <c r="N2" s="58" t="s">
        <v>99</v>
      </c>
      <c r="O2" s="58" t="s">
        <v>100</v>
      </c>
      <c r="P2" s="58" t="s">
        <v>101</v>
      </c>
      <c r="Q2" s="58"/>
      <c r="R2" s="122" t="s">
        <v>102</v>
      </c>
      <c r="S2" s="58" t="s">
        <v>103</v>
      </c>
      <c r="T2" s="58" t="s">
        <v>104</v>
      </c>
      <c r="U2" s="58" t="s">
        <v>105</v>
      </c>
    </row>
    <row r="3" spans="1:24">
      <c r="A3" s="42">
        <v>2000</v>
      </c>
      <c r="B3" s="173">
        <v>11.727468471</v>
      </c>
      <c r="C3" s="173">
        <v>12.441286794</v>
      </c>
      <c r="D3" s="173">
        <v>12.007578461</v>
      </c>
      <c r="E3" s="173">
        <v>11.548303554</v>
      </c>
      <c r="F3" s="173">
        <v>11.826856318000001</v>
      </c>
      <c r="G3" s="173">
        <v>16.221659687999999</v>
      </c>
      <c r="H3" s="173">
        <v>14.319581106999999</v>
      </c>
      <c r="I3" s="173">
        <v>16.215554543</v>
      </c>
      <c r="J3" s="173">
        <v>17.343711844000001</v>
      </c>
      <c r="K3" s="173">
        <v>11.956521886000001</v>
      </c>
      <c r="L3" s="49"/>
      <c r="M3" s="186">
        <v>12.4</v>
      </c>
      <c r="N3" s="186">
        <v>11.7</v>
      </c>
      <c r="O3" s="186">
        <v>7</v>
      </c>
      <c r="P3" s="186">
        <v>10.8</v>
      </c>
      <c r="Q3" s="61"/>
      <c r="R3" s="198">
        <v>1408049</v>
      </c>
      <c r="S3" s="198">
        <v>793456</v>
      </c>
      <c r="T3" s="198">
        <v>105121</v>
      </c>
      <c r="U3" s="198">
        <v>188273</v>
      </c>
    </row>
    <row r="4" spans="1:24">
      <c r="A4" s="42">
        <v>2001</v>
      </c>
      <c r="B4" s="173">
        <v>11.877954758</v>
      </c>
      <c r="C4" s="173">
        <v>12.62698381</v>
      </c>
      <c r="D4" s="173">
        <v>12.078561612</v>
      </c>
      <c r="E4" s="173">
        <v>11.842269154</v>
      </c>
      <c r="F4" s="173">
        <v>11.980219573999999</v>
      </c>
      <c r="G4" s="173">
        <v>16.622012191</v>
      </c>
      <c r="H4" s="173">
        <v>14.610381252</v>
      </c>
      <c r="I4" s="173">
        <v>16.333190761000001</v>
      </c>
      <c r="J4" s="173">
        <v>17.293255367</v>
      </c>
      <c r="K4" s="173">
        <v>12.114144885</v>
      </c>
      <c r="L4" s="49"/>
      <c r="M4" s="186">
        <v>12.5</v>
      </c>
      <c r="N4" s="186">
        <v>11.9</v>
      </c>
      <c r="O4" s="186">
        <v>7</v>
      </c>
      <c r="P4" s="186">
        <v>11.5</v>
      </c>
      <c r="Q4" s="61"/>
      <c r="R4" s="198">
        <v>1380386</v>
      </c>
      <c r="S4" s="198">
        <v>869825</v>
      </c>
      <c r="T4" s="198">
        <v>116331</v>
      </c>
      <c r="U4" s="198">
        <v>197154</v>
      </c>
    </row>
    <row r="5" spans="1:24">
      <c r="A5" s="42">
        <v>2002</v>
      </c>
      <c r="B5" s="173">
        <v>11.972049017</v>
      </c>
      <c r="C5" s="173">
        <v>12.709771109</v>
      </c>
      <c r="D5" s="173">
        <v>12.081714463999999</v>
      </c>
      <c r="E5" s="173">
        <v>12.057493815999999</v>
      </c>
      <c r="F5" s="173">
        <v>12.071134638</v>
      </c>
      <c r="G5" s="173">
        <v>16.848002076</v>
      </c>
      <c r="H5" s="173">
        <v>14.725808513</v>
      </c>
      <c r="I5" s="173">
        <v>16.348526795000001</v>
      </c>
      <c r="J5" s="173">
        <v>16.961103901000001</v>
      </c>
      <c r="K5" s="173">
        <v>12.206161545000001</v>
      </c>
      <c r="L5" s="49"/>
      <c r="M5" s="186">
        <v>12.6</v>
      </c>
      <c r="N5" s="186">
        <v>12.1</v>
      </c>
      <c r="O5" s="186">
        <v>7</v>
      </c>
      <c r="P5" s="186">
        <v>12</v>
      </c>
      <c r="Q5" s="61"/>
      <c r="R5" s="198">
        <v>1363174</v>
      </c>
      <c r="S5" s="198">
        <v>946242</v>
      </c>
      <c r="T5" s="198">
        <v>128196</v>
      </c>
      <c r="U5" s="198">
        <v>210465</v>
      </c>
    </row>
    <row r="6" spans="1:24">
      <c r="A6" s="42">
        <v>2003</v>
      </c>
      <c r="B6" s="173">
        <v>12.025529808</v>
      </c>
      <c r="C6" s="173">
        <v>12.720848415000001</v>
      </c>
      <c r="D6" s="173">
        <v>12.028374055</v>
      </c>
      <c r="E6" s="173">
        <v>12.222964051</v>
      </c>
      <c r="F6" s="173">
        <v>12.117345966</v>
      </c>
      <c r="G6" s="173">
        <v>16.85153657</v>
      </c>
      <c r="H6" s="173">
        <v>14.766982843999999</v>
      </c>
      <c r="I6" s="173">
        <v>16.275788891000001</v>
      </c>
      <c r="J6" s="173">
        <v>16.595539547000001</v>
      </c>
      <c r="K6" s="173">
        <v>12.250678922000001</v>
      </c>
      <c r="L6" s="49"/>
      <c r="M6" s="186">
        <v>12.5</v>
      </c>
      <c r="N6" s="186">
        <v>12.2</v>
      </c>
      <c r="O6" s="186">
        <v>7.1</v>
      </c>
      <c r="P6" s="186">
        <v>12.3</v>
      </c>
      <c r="Q6" s="61"/>
      <c r="R6" s="198">
        <v>1357107</v>
      </c>
      <c r="S6" s="198">
        <v>1031619</v>
      </c>
      <c r="T6" s="198">
        <v>140705</v>
      </c>
      <c r="U6" s="198">
        <v>230127</v>
      </c>
    </row>
    <row r="7" spans="1:24">
      <c r="A7" s="42">
        <v>2004</v>
      </c>
      <c r="B7" s="173">
        <v>12.108430884000001</v>
      </c>
      <c r="C7" s="173">
        <v>12.671427622</v>
      </c>
      <c r="D7" s="173">
        <v>11.930056777000001</v>
      </c>
      <c r="E7" s="173">
        <v>12.463354619</v>
      </c>
      <c r="F7" s="173">
        <v>12.182305678000001</v>
      </c>
      <c r="G7" s="173">
        <v>16.499210084000001</v>
      </c>
      <c r="H7" s="173">
        <v>14.750413063</v>
      </c>
      <c r="I7" s="173">
        <v>16.121640129999999</v>
      </c>
      <c r="J7" s="173">
        <v>16.284245624</v>
      </c>
      <c r="K7" s="173">
        <v>12.30935418</v>
      </c>
      <c r="L7" s="49"/>
      <c r="M7" s="186">
        <v>12.5</v>
      </c>
      <c r="N7" s="186">
        <v>12.4</v>
      </c>
      <c r="O7" s="186">
        <v>7.1</v>
      </c>
      <c r="P7" s="186">
        <v>12.7</v>
      </c>
      <c r="Q7" s="61"/>
      <c r="R7" s="198">
        <v>1355920</v>
      </c>
      <c r="S7" s="198">
        <v>1109652</v>
      </c>
      <c r="T7" s="198">
        <v>155077</v>
      </c>
      <c r="U7" s="198">
        <v>246508</v>
      </c>
    </row>
    <row r="8" spans="1:24">
      <c r="A8" s="42">
        <v>2005</v>
      </c>
      <c r="B8" s="173">
        <v>12.226925787000001</v>
      </c>
      <c r="C8" s="173">
        <v>12.602244225</v>
      </c>
      <c r="D8" s="173">
        <v>11.818817796999999</v>
      </c>
      <c r="E8" s="173">
        <v>12.762832875999999</v>
      </c>
      <c r="F8" s="173">
        <v>12.276095224000001</v>
      </c>
      <c r="G8" s="173">
        <v>15.711542010000001</v>
      </c>
      <c r="H8" s="173">
        <v>14.753180874</v>
      </c>
      <c r="I8" s="173">
        <v>16.201994809999999</v>
      </c>
      <c r="J8" s="173">
        <v>15.883759659000001</v>
      </c>
      <c r="K8" s="173">
        <v>12.391172703000001</v>
      </c>
      <c r="L8" s="49"/>
      <c r="M8" s="186">
        <v>12.4</v>
      </c>
      <c r="N8" s="186">
        <v>12.7</v>
      </c>
      <c r="O8" s="186">
        <v>7.1</v>
      </c>
      <c r="P8" s="186">
        <v>13.2</v>
      </c>
      <c r="Q8" s="61"/>
      <c r="R8" s="198">
        <v>1357092</v>
      </c>
      <c r="S8" s="198">
        <v>1178588</v>
      </c>
      <c r="T8" s="198">
        <v>172832</v>
      </c>
      <c r="U8" s="198">
        <v>258736</v>
      </c>
    </row>
    <row r="9" spans="1:24">
      <c r="A9" s="42">
        <v>2006</v>
      </c>
      <c r="B9" s="173">
        <v>12.416453936</v>
      </c>
      <c r="C9" s="173">
        <v>12.616294369</v>
      </c>
      <c r="D9" s="173">
        <v>11.753555616</v>
      </c>
      <c r="E9" s="173">
        <v>13.163937564999999</v>
      </c>
      <c r="F9" s="173">
        <v>12.442720791999999</v>
      </c>
      <c r="G9" s="173">
        <v>15.042190720000001</v>
      </c>
      <c r="H9" s="173">
        <v>14.94106794</v>
      </c>
      <c r="I9" s="173">
        <v>16.569945355000002</v>
      </c>
      <c r="J9" s="173">
        <v>15.909283801999999</v>
      </c>
      <c r="K9" s="173">
        <v>12.54908388</v>
      </c>
      <c r="L9" s="49"/>
      <c r="M9" s="186">
        <v>12.4</v>
      </c>
      <c r="N9" s="186">
        <v>13</v>
      </c>
      <c r="O9" s="186">
        <v>7.1</v>
      </c>
      <c r="P9" s="186">
        <v>13.8</v>
      </c>
      <c r="Q9" s="61"/>
      <c r="R9" s="198">
        <v>1357970</v>
      </c>
      <c r="S9" s="198">
        <v>1220623</v>
      </c>
      <c r="T9" s="198">
        <v>191410</v>
      </c>
      <c r="U9" s="198">
        <v>259901</v>
      </c>
    </row>
    <row r="10" spans="1:24">
      <c r="A10" s="42">
        <v>2007</v>
      </c>
      <c r="B10" s="173">
        <v>12.606359037000001</v>
      </c>
      <c r="C10" s="173">
        <v>12.590019506999999</v>
      </c>
      <c r="D10" s="173">
        <v>11.695718456</v>
      </c>
      <c r="E10" s="173">
        <v>13.547230686000001</v>
      </c>
      <c r="F10" s="173">
        <v>12.604192450999999</v>
      </c>
      <c r="G10" s="173">
        <v>14.386088508</v>
      </c>
      <c r="H10" s="173">
        <v>15.114844101999999</v>
      </c>
      <c r="I10" s="173">
        <v>16.615536681999998</v>
      </c>
      <c r="J10" s="173">
        <v>15.949276295000001</v>
      </c>
      <c r="K10" s="173">
        <v>12.699811741</v>
      </c>
      <c r="L10" s="49"/>
      <c r="M10" s="186">
        <v>12.4</v>
      </c>
      <c r="N10" s="186">
        <v>13.4</v>
      </c>
      <c r="O10" s="186">
        <v>7.1</v>
      </c>
      <c r="P10" s="186">
        <v>14.4</v>
      </c>
      <c r="Q10" s="61"/>
      <c r="R10" s="198">
        <v>1359872</v>
      </c>
      <c r="S10" s="198">
        <v>1258451</v>
      </c>
      <c r="T10" s="198">
        <v>213439</v>
      </c>
      <c r="U10" s="198">
        <v>257195</v>
      </c>
    </row>
    <row r="11" spans="1:24">
      <c r="A11" s="42">
        <v>2008</v>
      </c>
      <c r="B11" s="173">
        <v>12.858613404</v>
      </c>
      <c r="C11" s="173">
        <v>12.654905830000001</v>
      </c>
      <c r="D11" s="173">
        <v>11.704550459</v>
      </c>
      <c r="E11" s="173">
        <v>14.016748092</v>
      </c>
      <c r="F11" s="173">
        <v>12.831352459</v>
      </c>
      <c r="G11" s="173">
        <v>13.774495741999999</v>
      </c>
      <c r="H11" s="173">
        <v>15.328721225000001</v>
      </c>
      <c r="I11" s="173">
        <v>16.516237787000001</v>
      </c>
      <c r="J11" s="173">
        <v>15.834320832</v>
      </c>
      <c r="K11" s="173">
        <v>12.912601143</v>
      </c>
      <c r="L11" s="49"/>
      <c r="M11" s="186">
        <v>12.5</v>
      </c>
      <c r="N11" s="186">
        <v>13.8</v>
      </c>
      <c r="O11" s="186">
        <v>7.1</v>
      </c>
      <c r="P11" s="186">
        <v>15.1</v>
      </c>
      <c r="Q11" s="61"/>
      <c r="R11" s="198">
        <v>1358091</v>
      </c>
      <c r="S11" s="198">
        <v>1269190</v>
      </c>
      <c r="T11" s="198">
        <v>235792</v>
      </c>
      <c r="U11" s="198">
        <v>245908</v>
      </c>
    </row>
    <row r="12" spans="1:24">
      <c r="A12" s="42">
        <v>2009</v>
      </c>
      <c r="B12" s="173">
        <v>13.248131898</v>
      </c>
      <c r="C12" s="173">
        <v>12.984872043999999</v>
      </c>
      <c r="D12" s="173">
        <v>11.951686412000001</v>
      </c>
      <c r="E12" s="173">
        <v>14.557078088000001</v>
      </c>
      <c r="F12" s="173">
        <v>13.212853349</v>
      </c>
      <c r="G12" s="173">
        <v>14.052588331999999</v>
      </c>
      <c r="H12" s="173">
        <v>15.811365152</v>
      </c>
      <c r="I12" s="173">
        <v>16.316013629</v>
      </c>
      <c r="J12" s="173">
        <v>15.970149254000001</v>
      </c>
      <c r="K12" s="173">
        <v>13.293369645</v>
      </c>
      <c r="L12" s="49"/>
      <c r="M12" s="186">
        <v>12.8</v>
      </c>
      <c r="N12" s="186">
        <v>14.3</v>
      </c>
      <c r="O12" s="186">
        <v>7.4</v>
      </c>
      <c r="P12" s="186">
        <v>15.8</v>
      </c>
      <c r="Q12" s="61"/>
      <c r="R12" s="198">
        <v>1347848</v>
      </c>
      <c r="S12" s="198">
        <v>1267593</v>
      </c>
      <c r="T12" s="198">
        <v>251702</v>
      </c>
      <c r="U12" s="198">
        <v>233123</v>
      </c>
    </row>
    <row r="13" spans="1:24">
      <c r="A13" s="42">
        <v>2010</v>
      </c>
      <c r="B13" s="173">
        <v>13.547902226</v>
      </c>
      <c r="C13" s="173">
        <v>13.202008492999999</v>
      </c>
      <c r="D13" s="173">
        <v>12.118097826</v>
      </c>
      <c r="E13" s="173">
        <v>14.988403979999999</v>
      </c>
      <c r="F13" s="173">
        <v>13.501656327999999</v>
      </c>
      <c r="G13" s="173">
        <v>14.490855566</v>
      </c>
      <c r="H13" s="173">
        <v>16.277940436000002</v>
      </c>
      <c r="I13" s="173">
        <v>16.521629973</v>
      </c>
      <c r="J13" s="173">
        <v>16.321637615</v>
      </c>
      <c r="K13" s="173">
        <v>13.588039796</v>
      </c>
      <c r="L13" s="49"/>
      <c r="M13" s="186">
        <v>13</v>
      </c>
      <c r="N13" s="186">
        <v>14.7</v>
      </c>
      <c r="O13" s="186">
        <v>7.6</v>
      </c>
      <c r="P13" s="186">
        <v>16.600000000000001</v>
      </c>
      <c r="Q13" s="61"/>
      <c r="R13" s="198">
        <v>1346873</v>
      </c>
      <c r="S13" s="198">
        <v>1285933</v>
      </c>
      <c r="T13" s="198">
        <v>270697</v>
      </c>
      <c r="U13" s="198">
        <v>219368</v>
      </c>
    </row>
    <row r="14" spans="1:24">
      <c r="A14" s="42">
        <v>2011</v>
      </c>
      <c r="B14" s="173">
        <v>13.829442668</v>
      </c>
      <c r="C14" s="173">
        <v>13.331806995000001</v>
      </c>
      <c r="D14" s="173">
        <v>12.241220003</v>
      </c>
      <c r="E14" s="173">
        <v>15.434493465999999</v>
      </c>
      <c r="F14" s="173">
        <v>13.762450564</v>
      </c>
      <c r="G14" s="173">
        <v>14.996110270000001</v>
      </c>
      <c r="H14" s="173">
        <v>16.665860008999999</v>
      </c>
      <c r="I14" s="173">
        <v>16.533409552999998</v>
      </c>
      <c r="J14" s="173">
        <v>16.473567444</v>
      </c>
      <c r="K14" s="173">
        <v>13.855935630999999</v>
      </c>
      <c r="L14" s="49"/>
      <c r="M14" s="186">
        <v>13.2</v>
      </c>
      <c r="N14" s="186">
        <v>15.1</v>
      </c>
      <c r="O14" s="186">
        <v>7.7</v>
      </c>
      <c r="P14" s="186">
        <v>17.399999999999999</v>
      </c>
      <c r="Q14" s="61"/>
      <c r="R14" s="198">
        <v>1341156</v>
      </c>
      <c r="S14" s="198">
        <v>1282162</v>
      </c>
      <c r="T14" s="198">
        <v>291447</v>
      </c>
      <c r="U14" s="198">
        <v>203186</v>
      </c>
    </row>
    <row r="15" spans="1:24">
      <c r="A15" s="42">
        <v>2012</v>
      </c>
      <c r="B15" s="173">
        <v>14.06384544</v>
      </c>
      <c r="C15" s="173">
        <v>13.437861837</v>
      </c>
      <c r="D15" s="173">
        <v>12.315539385999999</v>
      </c>
      <c r="E15" s="173">
        <v>15.857859416</v>
      </c>
      <c r="F15" s="173">
        <v>13.978876712</v>
      </c>
      <c r="G15" s="173">
        <v>15.449540362</v>
      </c>
      <c r="H15" s="173">
        <v>17.037438527999999</v>
      </c>
      <c r="I15" s="173">
        <v>16.591670834999999</v>
      </c>
      <c r="J15" s="173">
        <v>16.505959772000001</v>
      </c>
      <c r="K15" s="173">
        <v>14.079192156</v>
      </c>
      <c r="L15" s="49"/>
      <c r="M15" s="186">
        <v>13.4</v>
      </c>
      <c r="N15" s="186">
        <v>15.5</v>
      </c>
      <c r="O15" s="186">
        <v>7.8</v>
      </c>
      <c r="P15" s="186">
        <v>18.100000000000001</v>
      </c>
      <c r="Q15" s="61"/>
      <c r="R15" s="198">
        <v>1360122</v>
      </c>
      <c r="S15" s="198">
        <v>1294253</v>
      </c>
      <c r="T15" s="198">
        <v>319288</v>
      </c>
      <c r="U15" s="198">
        <v>192416</v>
      </c>
    </row>
    <row r="16" spans="1:24">
      <c r="A16" s="42">
        <v>2013</v>
      </c>
      <c r="B16" s="173">
        <v>14.210604347</v>
      </c>
      <c r="C16" s="173">
        <v>13.380132382999999</v>
      </c>
      <c r="D16" s="173">
        <v>12.336021932</v>
      </c>
      <c r="E16" s="173">
        <v>16.125350052999998</v>
      </c>
      <c r="F16" s="173">
        <v>14.095571633</v>
      </c>
      <c r="G16" s="173">
        <v>15.806902105000001</v>
      </c>
      <c r="H16" s="173">
        <v>17.299069055</v>
      </c>
      <c r="I16" s="173">
        <v>16.568388505000001</v>
      </c>
      <c r="J16" s="173">
        <v>16.626934633000001</v>
      </c>
      <c r="K16" s="173">
        <v>14.203799954999999</v>
      </c>
      <c r="L16" s="49"/>
      <c r="M16" s="186">
        <v>13.5</v>
      </c>
      <c r="N16" s="186">
        <v>15.8</v>
      </c>
      <c r="O16" s="186">
        <v>7.8</v>
      </c>
      <c r="P16" s="186">
        <v>18.7</v>
      </c>
      <c r="Q16" s="61"/>
      <c r="R16" s="198">
        <v>1383080</v>
      </c>
      <c r="S16" s="198">
        <v>1321516</v>
      </c>
      <c r="T16" s="198">
        <v>354442</v>
      </c>
      <c r="U16" s="198">
        <v>184686</v>
      </c>
    </row>
    <row r="17" spans="1:21">
      <c r="A17" s="42">
        <v>2014</v>
      </c>
      <c r="B17" s="173">
        <v>14.260750643</v>
      </c>
      <c r="C17" s="173">
        <v>13.217304603000001</v>
      </c>
      <c r="D17" s="173">
        <v>12.288966801999999</v>
      </c>
      <c r="E17" s="173">
        <v>16.235554947000001</v>
      </c>
      <c r="F17" s="173">
        <v>14.113009238</v>
      </c>
      <c r="G17" s="173">
        <v>16.121552351999998</v>
      </c>
      <c r="H17" s="173">
        <v>17.441262893000001</v>
      </c>
      <c r="I17" s="173">
        <v>16.642637673999999</v>
      </c>
      <c r="J17" s="173">
        <v>16.449452934</v>
      </c>
      <c r="K17" s="173">
        <v>14.230380275</v>
      </c>
      <c r="L17" s="49"/>
      <c r="M17" s="186">
        <v>13.6</v>
      </c>
      <c r="N17" s="186">
        <v>15.9</v>
      </c>
      <c r="O17" s="186">
        <v>7.8</v>
      </c>
      <c r="P17" s="186">
        <v>19.2</v>
      </c>
      <c r="Q17" s="61"/>
      <c r="R17" s="198">
        <v>1412988</v>
      </c>
      <c r="S17" s="198">
        <v>1374895</v>
      </c>
      <c r="T17" s="198">
        <v>393723</v>
      </c>
      <c r="U17" s="198">
        <v>177730</v>
      </c>
    </row>
    <row r="18" spans="1:21">
      <c r="A18" s="42">
        <v>2015</v>
      </c>
      <c r="B18" s="173">
        <v>14.280080785000001</v>
      </c>
      <c r="C18" s="173">
        <v>13.051894895</v>
      </c>
      <c r="D18" s="173">
        <v>12.213921079</v>
      </c>
      <c r="E18" s="173">
        <v>16.310820163999999</v>
      </c>
      <c r="F18" s="173">
        <v>14.102290918</v>
      </c>
      <c r="G18" s="173">
        <v>16.320515067999999</v>
      </c>
      <c r="H18" s="173">
        <v>17.570541707</v>
      </c>
      <c r="I18" s="173">
        <v>16.718807551000001</v>
      </c>
      <c r="J18" s="173">
        <v>16.386051951999999</v>
      </c>
      <c r="K18" s="173">
        <v>14.226830193</v>
      </c>
      <c r="L18" s="49"/>
      <c r="M18" s="186">
        <v>13.6</v>
      </c>
      <c r="N18" s="186">
        <v>15.9</v>
      </c>
      <c r="O18" s="186">
        <v>7.8</v>
      </c>
      <c r="P18" s="186">
        <v>19.7</v>
      </c>
      <c r="Q18" s="61"/>
      <c r="R18" s="198">
        <v>1441553</v>
      </c>
      <c r="S18" s="198">
        <v>1434265</v>
      </c>
      <c r="T18" s="198">
        <v>435859</v>
      </c>
      <c r="U18" s="198">
        <v>170988</v>
      </c>
    </row>
    <row r="19" spans="1:21">
      <c r="A19" s="42">
        <v>2016</v>
      </c>
      <c r="B19" s="173">
        <v>14.319345986</v>
      </c>
      <c r="C19" s="173">
        <v>12.826923895</v>
      </c>
      <c r="D19" s="173">
        <v>12.111104575000001</v>
      </c>
      <c r="E19" s="173">
        <v>16.435945425</v>
      </c>
      <c r="F19" s="173">
        <v>14.097119769000001</v>
      </c>
      <c r="G19" s="173">
        <v>16.561273797999998</v>
      </c>
      <c r="H19" s="173">
        <v>17.738412508</v>
      </c>
      <c r="I19" s="173">
        <v>16.245429125000001</v>
      </c>
      <c r="J19" s="173">
        <v>16.334379243000001</v>
      </c>
      <c r="K19" s="173">
        <v>14.228516580000001</v>
      </c>
      <c r="L19" s="49"/>
      <c r="M19" s="186">
        <v>13.5</v>
      </c>
      <c r="N19" s="186">
        <v>16</v>
      </c>
      <c r="O19" s="186">
        <v>7.8</v>
      </c>
      <c r="P19" s="186">
        <v>20.100000000000001</v>
      </c>
      <c r="Q19" s="61"/>
      <c r="R19" s="198">
        <v>1478582</v>
      </c>
      <c r="S19" s="198">
        <v>1500576</v>
      </c>
      <c r="T19" s="198">
        <v>484906</v>
      </c>
      <c r="U19" s="198">
        <v>166721</v>
      </c>
    </row>
    <row r="20" spans="1:21">
      <c r="A20" s="42">
        <v>2017</v>
      </c>
      <c r="B20" s="173">
        <v>14.315619101999999</v>
      </c>
      <c r="C20" s="173">
        <v>12.543319588999999</v>
      </c>
      <c r="D20" s="173">
        <v>11.962755817</v>
      </c>
      <c r="E20" s="173">
        <v>16.508448901000001</v>
      </c>
      <c r="F20" s="173">
        <v>14.042686118000001</v>
      </c>
      <c r="G20" s="173">
        <v>16.789883891999999</v>
      </c>
      <c r="H20" s="173">
        <v>17.738840010000001</v>
      </c>
      <c r="I20" s="173">
        <v>15.938601855</v>
      </c>
      <c r="J20" s="173">
        <v>16.148141787</v>
      </c>
      <c r="K20" s="173">
        <v>14.179868195999999</v>
      </c>
      <c r="L20" s="49"/>
      <c r="M20" s="186">
        <v>13.5</v>
      </c>
      <c r="N20" s="186">
        <v>16.100000000000001</v>
      </c>
      <c r="O20" s="186">
        <v>7.7</v>
      </c>
      <c r="P20" s="186">
        <v>20.3</v>
      </c>
      <c r="Q20" s="61"/>
      <c r="R20" s="198">
        <v>1513832</v>
      </c>
      <c r="S20" s="198">
        <v>1566000</v>
      </c>
      <c r="T20" s="198">
        <v>538126</v>
      </c>
      <c r="U20" s="198">
        <v>164876</v>
      </c>
    </row>
    <row r="21" spans="1:21">
      <c r="A21" s="42">
        <v>2018</v>
      </c>
      <c r="B21" s="173">
        <v>14.352820676</v>
      </c>
      <c r="C21" s="173">
        <v>12.319614704999999</v>
      </c>
      <c r="D21" s="173">
        <v>11.840218891999999</v>
      </c>
      <c r="E21" s="173">
        <v>16.676314476999998</v>
      </c>
      <c r="F21" s="173">
        <v>14.027992985999999</v>
      </c>
      <c r="G21" s="173">
        <v>17.061266938999999</v>
      </c>
      <c r="H21" s="173">
        <v>17.737823442</v>
      </c>
      <c r="I21" s="173">
        <v>15.331822474000001</v>
      </c>
      <c r="J21" s="173">
        <v>15.881512388000001</v>
      </c>
      <c r="K21" s="173">
        <v>14.170513422999999</v>
      </c>
      <c r="L21" s="49"/>
      <c r="M21" s="186">
        <v>13.4</v>
      </c>
      <c r="N21" s="186">
        <v>16.3</v>
      </c>
      <c r="O21" s="186">
        <v>7.8</v>
      </c>
      <c r="P21" s="186">
        <v>20.5</v>
      </c>
      <c r="Q21" s="61"/>
      <c r="R21" s="198">
        <v>1544652</v>
      </c>
      <c r="S21" s="198">
        <v>1602597</v>
      </c>
      <c r="T21" s="198">
        <v>590469</v>
      </c>
      <c r="U21" s="198">
        <v>161223</v>
      </c>
    </row>
    <row r="22" spans="1:21">
      <c r="A22" s="42">
        <v>2019</v>
      </c>
      <c r="B22" s="173">
        <v>14.424500226999999</v>
      </c>
      <c r="C22" s="173">
        <v>12.216415236</v>
      </c>
      <c r="D22" s="173">
        <v>11.789484774</v>
      </c>
      <c r="E22" s="173">
        <v>16.869264833999999</v>
      </c>
      <c r="F22" s="173">
        <v>14.060497669</v>
      </c>
      <c r="G22" s="173">
        <v>17.356090636000001</v>
      </c>
      <c r="H22" s="173">
        <v>17.741079219</v>
      </c>
      <c r="I22" s="173">
        <v>15.517858787</v>
      </c>
      <c r="J22" s="173">
        <v>15.860514104</v>
      </c>
      <c r="K22" s="173">
        <v>14.20906027</v>
      </c>
      <c r="L22" s="49"/>
      <c r="M22" s="186">
        <v>13.4</v>
      </c>
      <c r="N22" s="186">
        <v>16.5</v>
      </c>
      <c r="O22" s="186">
        <v>7.9</v>
      </c>
      <c r="P22" s="186">
        <v>20.7</v>
      </c>
      <c r="Q22" s="61"/>
      <c r="R22" s="198">
        <v>1571897</v>
      </c>
      <c r="S22" s="198">
        <v>1629065</v>
      </c>
      <c r="T22" s="198">
        <v>637252</v>
      </c>
      <c r="U22" s="198">
        <v>157130</v>
      </c>
    </row>
    <row r="23" spans="1:21">
      <c r="A23" s="42">
        <v>2020</v>
      </c>
      <c r="B23" s="173">
        <v>14.652868776</v>
      </c>
      <c r="C23" s="173">
        <v>12.370900696</v>
      </c>
      <c r="D23" s="173">
        <v>11.955612156999999</v>
      </c>
      <c r="E23" s="173">
        <v>17.184934064</v>
      </c>
      <c r="F23" s="173">
        <v>14.267130342</v>
      </c>
      <c r="G23" s="173">
        <v>17.634167301000002</v>
      </c>
      <c r="H23" s="173">
        <v>17.923913113000001</v>
      </c>
      <c r="I23" s="173">
        <v>15.984826258</v>
      </c>
      <c r="J23" s="173">
        <v>16.062421861000001</v>
      </c>
      <c r="K23" s="173">
        <v>14.419367891</v>
      </c>
      <c r="L23" s="49"/>
      <c r="M23" s="186">
        <v>13.5</v>
      </c>
      <c r="N23" s="186">
        <v>16.8</v>
      </c>
      <c r="O23" s="186">
        <v>8.3000000000000007</v>
      </c>
      <c r="P23" s="186">
        <v>20.9</v>
      </c>
      <c r="Q23" s="61"/>
      <c r="R23" s="198">
        <v>1583851</v>
      </c>
      <c r="S23" s="198">
        <v>1630216</v>
      </c>
      <c r="T23" s="198">
        <v>668162</v>
      </c>
      <c r="U23" s="198">
        <v>153855</v>
      </c>
    </row>
    <row r="24" spans="1:21">
      <c r="A24" s="42">
        <v>2021</v>
      </c>
      <c r="B24" s="173">
        <v>14.722501876000001</v>
      </c>
      <c r="C24" s="173">
        <v>12.326430601</v>
      </c>
      <c r="D24" s="173">
        <v>11.905243914</v>
      </c>
      <c r="E24" s="173">
        <v>17.450646338999999</v>
      </c>
      <c r="F24" s="173">
        <v>14.306337855000001</v>
      </c>
      <c r="G24" s="173">
        <v>17.834895799000002</v>
      </c>
      <c r="H24" s="173">
        <v>17.906515669000001</v>
      </c>
      <c r="I24" s="173">
        <v>16.248484848</v>
      </c>
      <c r="J24" s="173">
        <v>15.939065490000001</v>
      </c>
      <c r="K24" s="173">
        <v>14.462337007</v>
      </c>
      <c r="M24" s="186">
        <v>13.4</v>
      </c>
      <c r="N24" s="186">
        <v>17.100000000000001</v>
      </c>
      <c r="O24" s="186">
        <v>8.5</v>
      </c>
      <c r="P24" s="186">
        <v>21.1</v>
      </c>
      <c r="R24" s="198">
        <v>1625825</v>
      </c>
      <c r="S24" s="198">
        <v>1633269</v>
      </c>
      <c r="T24" s="198">
        <v>711761</v>
      </c>
      <c r="U24" s="198">
        <v>151786</v>
      </c>
    </row>
    <row r="25" spans="1:21">
      <c r="A25" s="42">
        <v>2022</v>
      </c>
      <c r="B25" s="185">
        <v>14.798397488000001</v>
      </c>
      <c r="C25" s="185">
        <v>12.414146734999999</v>
      </c>
      <c r="D25" s="185">
        <v>11.898498281</v>
      </c>
      <c r="E25" s="185">
        <v>17.754574338000001</v>
      </c>
      <c r="F25" s="185">
        <v>14.375462209</v>
      </c>
      <c r="G25" s="185">
        <v>18.112762661000001</v>
      </c>
      <c r="H25" s="185">
        <v>17.812690267000001</v>
      </c>
      <c r="I25" s="185">
        <v>16.317761989000001</v>
      </c>
      <c r="J25" s="185">
        <v>15.850868953000001</v>
      </c>
      <c r="K25" s="185">
        <v>14.533844789</v>
      </c>
      <c r="M25" s="186">
        <v>13.3</v>
      </c>
      <c r="N25" s="186">
        <v>17.399999999999999</v>
      </c>
      <c r="O25" s="186">
        <v>8.8000000000000007</v>
      </c>
      <c r="P25" s="186">
        <v>21.3</v>
      </c>
      <c r="R25" s="198">
        <v>1673312</v>
      </c>
      <c r="S25" s="198">
        <v>1625609</v>
      </c>
      <c r="T25" s="198">
        <v>747514</v>
      </c>
      <c r="U25" s="198">
        <v>148910</v>
      </c>
    </row>
    <row r="26" spans="1:21">
      <c r="A26" s="42">
        <v>2023</v>
      </c>
      <c r="B26" s="185">
        <v>14.922553333</v>
      </c>
      <c r="C26" s="185">
        <v>12.717403352</v>
      </c>
      <c r="D26" s="185">
        <v>12.033862029</v>
      </c>
      <c r="E26" s="185">
        <v>18.021923727000001</v>
      </c>
      <c r="F26" s="185">
        <v>14.529426644999999</v>
      </c>
      <c r="G26" s="185">
        <v>18.503803510000001</v>
      </c>
      <c r="H26" s="185">
        <v>17.73936527</v>
      </c>
      <c r="I26" s="185">
        <v>16.604639943999999</v>
      </c>
      <c r="J26" s="185">
        <v>15.906949072</v>
      </c>
      <c r="K26" s="185">
        <v>14.689775784</v>
      </c>
      <c r="M26" s="186">
        <v>13.3</v>
      </c>
      <c r="N26" s="186">
        <v>17.7</v>
      </c>
      <c r="O26" s="186">
        <v>9.1999999999999993</v>
      </c>
      <c r="P26" s="186">
        <v>21.8</v>
      </c>
      <c r="R26" s="198">
        <v>1721718</v>
      </c>
      <c r="S26" s="198">
        <v>1635632</v>
      </c>
      <c r="T26" s="198">
        <v>769568</v>
      </c>
      <c r="U26" s="198">
        <v>144517</v>
      </c>
    </row>
    <row r="27" spans="1:21">
      <c r="A27" s="42">
        <v>2024</v>
      </c>
      <c r="B27" s="185">
        <v>15.245512381999999</v>
      </c>
      <c r="C27" s="185">
        <v>13.008415211000001</v>
      </c>
      <c r="D27" s="185">
        <v>12.323924995</v>
      </c>
      <c r="E27" s="185">
        <v>18.434014757</v>
      </c>
      <c r="F27" s="185">
        <v>14.843005634000001</v>
      </c>
      <c r="G27" s="185">
        <v>18.962345463999998</v>
      </c>
      <c r="H27" s="185">
        <v>17.825247301000001</v>
      </c>
      <c r="I27" s="185">
        <v>16.431243260999999</v>
      </c>
      <c r="J27" s="185">
        <v>16.310049994</v>
      </c>
      <c r="K27" s="185">
        <v>15.004275570000001</v>
      </c>
      <c r="M27" s="186">
        <v>13.5</v>
      </c>
      <c r="N27" s="186">
        <v>18.100000000000001</v>
      </c>
      <c r="O27" s="186">
        <v>9.6999999999999993</v>
      </c>
      <c r="P27" s="186">
        <v>22.3</v>
      </c>
      <c r="R27" s="198">
        <v>1750216</v>
      </c>
      <c r="S27" s="198">
        <v>1636567</v>
      </c>
      <c r="T27" s="198">
        <v>782750</v>
      </c>
      <c r="U27" s="198">
        <v>140300</v>
      </c>
    </row>
  </sheetData>
  <mergeCells count="1">
    <mergeCell ref="W1:X1"/>
  </mergeCells>
  <phoneticPr fontId="6" type="noConversion"/>
  <hyperlinks>
    <hyperlink ref="W1:X1" location="Contents!A1" display="Back to Contents" xr:uid="{00000000-0004-0000-0200-000000000000}"/>
  </hyperlinks>
  <pageMargins left="0.46" right="0.55000000000000004" top="0.53" bottom="0.53" header="0.51181102362204722" footer="0.51181102362204722"/>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AF30"/>
  <sheetViews>
    <sheetView workbookViewId="0"/>
  </sheetViews>
  <sheetFormatPr baseColWidth="10" defaultColWidth="8.83203125" defaultRowHeight="13"/>
  <cols>
    <col min="1" max="1" width="11.6640625" customWidth="1"/>
    <col min="2" max="2" width="11.5" customWidth="1"/>
    <col min="3" max="3" width="13" customWidth="1"/>
    <col min="4" max="4" width="12.5" customWidth="1"/>
    <col min="5" max="5" width="12.5" bestFit="1" customWidth="1"/>
    <col min="6" max="8" width="11.6640625" bestFit="1" customWidth="1"/>
    <col min="9" max="9" width="11" customWidth="1"/>
    <col min="10" max="10" width="9.5" bestFit="1" customWidth="1"/>
    <col min="12" max="12" width="9.5" bestFit="1" customWidth="1"/>
    <col min="13" max="13" width="5.6640625" customWidth="1"/>
    <col min="14" max="17" width="14.33203125" customWidth="1"/>
    <col min="18" max="18" width="12.5" customWidth="1"/>
    <col min="25" max="25" width="5.6640625" customWidth="1"/>
    <col min="26" max="29" width="10.83203125" customWidth="1"/>
  </cols>
  <sheetData>
    <row r="1" spans="1:32" ht="26.25" customHeight="1">
      <c r="B1" s="17" t="s">
        <v>543</v>
      </c>
      <c r="C1" s="13"/>
      <c r="D1" s="13"/>
      <c r="E1" s="13"/>
      <c r="F1" s="13"/>
      <c r="G1" s="13"/>
      <c r="H1" s="13"/>
      <c r="I1" s="13"/>
      <c r="J1" s="160"/>
      <c r="K1" s="160"/>
      <c r="L1" s="160"/>
      <c r="M1" s="58"/>
      <c r="N1" s="17" t="s">
        <v>544</v>
      </c>
      <c r="O1" s="160"/>
      <c r="P1" s="160"/>
      <c r="Q1" s="160"/>
      <c r="R1" s="160"/>
      <c r="S1" s="160"/>
      <c r="T1" s="160"/>
      <c r="U1" s="160"/>
      <c r="V1" s="214" t="s">
        <v>77</v>
      </c>
      <c r="W1" s="214"/>
      <c r="X1" s="160"/>
      <c r="Y1" s="42"/>
      <c r="Z1" s="17" t="s">
        <v>169</v>
      </c>
      <c r="AA1" s="160"/>
      <c r="AB1" s="160"/>
      <c r="AC1" s="160"/>
    </row>
    <row r="2" spans="1:32" s="42" customFormat="1" ht="24">
      <c r="A2" s="61" t="s">
        <v>290</v>
      </c>
      <c r="B2" s="58" t="s">
        <v>545</v>
      </c>
      <c r="C2" s="58" t="s">
        <v>546</v>
      </c>
      <c r="D2" s="58" t="s">
        <v>547</v>
      </c>
      <c r="E2" s="58" t="s">
        <v>548</v>
      </c>
      <c r="F2" s="58" t="s">
        <v>549</v>
      </c>
      <c r="G2" s="58" t="s">
        <v>550</v>
      </c>
      <c r="H2" s="58" t="s">
        <v>551</v>
      </c>
      <c r="I2" s="58" t="s">
        <v>552</v>
      </c>
      <c r="J2" s="58" t="s">
        <v>553</v>
      </c>
      <c r="K2" s="58" t="s">
        <v>554</v>
      </c>
      <c r="L2" s="58" t="s">
        <v>555</v>
      </c>
      <c r="M2" s="58"/>
      <c r="N2" s="58" t="s">
        <v>556</v>
      </c>
      <c r="O2" s="58" t="s">
        <v>557</v>
      </c>
      <c r="P2" s="58" t="s">
        <v>558</v>
      </c>
      <c r="Q2" s="58" t="s">
        <v>559</v>
      </c>
      <c r="R2" s="58" t="s">
        <v>560</v>
      </c>
      <c r="S2" s="58" t="s">
        <v>270</v>
      </c>
      <c r="T2" s="58" t="s">
        <v>561</v>
      </c>
      <c r="U2" s="58" t="s">
        <v>562</v>
      </c>
      <c r="V2" s="58" t="s">
        <v>563</v>
      </c>
      <c r="W2" s="58" t="s">
        <v>564</v>
      </c>
      <c r="X2" s="58" t="s">
        <v>565</v>
      </c>
      <c r="Y2" s="58"/>
      <c r="Z2" s="58" t="s">
        <v>566</v>
      </c>
      <c r="AA2" s="58" t="s">
        <v>567</v>
      </c>
      <c r="AB2" s="58" t="s">
        <v>568</v>
      </c>
      <c r="AC2" s="58" t="s">
        <v>569</v>
      </c>
    </row>
    <row r="3" spans="1:32">
      <c r="A3" s="66">
        <v>2001</v>
      </c>
      <c r="B3" s="182">
        <v>26285.968497999998</v>
      </c>
      <c r="C3" s="182">
        <v>2488.2706042999998</v>
      </c>
      <c r="D3" s="182">
        <v>2323.4138720999999</v>
      </c>
      <c r="E3" s="182">
        <v>2850.9577244000002</v>
      </c>
      <c r="F3" s="182">
        <v>0.5015634793</v>
      </c>
      <c r="G3" s="182">
        <v>231.62133119000001</v>
      </c>
      <c r="H3" s="182">
        <v>31.770982934999999</v>
      </c>
      <c r="I3" s="182">
        <v>2154.6651658000001</v>
      </c>
      <c r="J3" s="182">
        <v>2.8552664107000001</v>
      </c>
      <c r="K3" s="182">
        <v>133.76022768999999</v>
      </c>
      <c r="L3" s="182">
        <v>1.3213939379999999</v>
      </c>
      <c r="M3" s="63"/>
      <c r="N3" s="182">
        <v>2154140</v>
      </c>
      <c r="O3" s="182">
        <v>158485</v>
      </c>
      <c r="P3" s="182">
        <v>197376</v>
      </c>
      <c r="Q3" s="182">
        <v>164218</v>
      </c>
      <c r="R3" s="182">
        <v>59</v>
      </c>
      <c r="S3" s="182">
        <v>75866</v>
      </c>
      <c r="T3" s="182">
        <v>5655</v>
      </c>
      <c r="U3" s="182">
        <v>93831</v>
      </c>
      <c r="V3" s="182">
        <v>237</v>
      </c>
      <c r="W3" s="182">
        <v>4201</v>
      </c>
      <c r="X3" s="182">
        <v>64</v>
      </c>
      <c r="Y3" s="42"/>
      <c r="Z3" s="63">
        <f t="shared" ref="Z3:Z21" si="0">B3+D3</f>
        <v>28609.3823701</v>
      </c>
      <c r="AA3" s="63">
        <f t="shared" ref="AA3:AA21" si="1">C3+E3</f>
        <v>5339.2283287</v>
      </c>
      <c r="AB3" s="63">
        <f>Z3/(N3+P3)*1000000</f>
        <v>12166.356669527231</v>
      </c>
      <c r="AC3" s="63">
        <f>AA3/(O3+Q3)*1000000</f>
        <v>16545.332174476222</v>
      </c>
      <c r="AE3" s="5"/>
      <c r="AF3" s="5"/>
    </row>
    <row r="4" spans="1:32">
      <c r="A4" s="66">
        <v>2002</v>
      </c>
      <c r="B4" s="182">
        <v>27150.559042000001</v>
      </c>
      <c r="C4" s="182">
        <v>2616.5752833000001</v>
      </c>
      <c r="D4" s="182">
        <v>2250.9449221</v>
      </c>
      <c r="E4" s="182">
        <v>3019.9652784999998</v>
      </c>
      <c r="F4" s="182">
        <v>0.45155309760000001</v>
      </c>
      <c r="G4" s="182">
        <v>229.55358544000001</v>
      </c>
      <c r="H4" s="182">
        <v>30.261564157999999</v>
      </c>
      <c r="I4" s="182">
        <v>2249.4024165999999</v>
      </c>
      <c r="J4" s="182">
        <v>2.5746603592000001</v>
      </c>
      <c r="K4" s="182">
        <v>143.35190463000001</v>
      </c>
      <c r="L4" s="182">
        <v>1.2913285404999999</v>
      </c>
      <c r="M4" s="63"/>
      <c r="N4" s="182">
        <v>2228025</v>
      </c>
      <c r="O4" s="182">
        <v>173871</v>
      </c>
      <c r="P4" s="182">
        <v>194273</v>
      </c>
      <c r="Q4" s="182">
        <v>176632</v>
      </c>
      <c r="R4" s="182">
        <v>58</v>
      </c>
      <c r="S4" s="182">
        <v>78709</v>
      </c>
      <c r="T4" s="182">
        <v>5418</v>
      </c>
      <c r="U4" s="182">
        <v>98563</v>
      </c>
      <c r="V4" s="182">
        <v>229</v>
      </c>
      <c r="W4" s="182">
        <v>4623</v>
      </c>
      <c r="X4" s="182">
        <v>63</v>
      </c>
      <c r="Y4" s="42"/>
      <c r="Z4" s="63">
        <f t="shared" si="0"/>
        <v>29401.5039641</v>
      </c>
      <c r="AA4" s="63">
        <f t="shared" si="1"/>
        <v>5636.5405618000004</v>
      </c>
      <c r="AB4" s="63">
        <f t="shared" ref="AB4:AB19" si="2">Z4/(N4+P4)*1000000</f>
        <v>12137.855855926893</v>
      </c>
      <c r="AC4" s="63">
        <f t="shared" ref="AC4:AC19" si="3">AA4/(O4+Q4)*1000000</f>
        <v>16081.290493376664</v>
      </c>
      <c r="AE4" s="5"/>
      <c r="AF4" s="5"/>
    </row>
    <row r="5" spans="1:32">
      <c r="A5" s="66">
        <v>2003</v>
      </c>
      <c r="B5" s="182">
        <v>27863.565995000001</v>
      </c>
      <c r="C5" s="182">
        <v>2852.5772141000002</v>
      </c>
      <c r="D5" s="182">
        <v>2171.3450674000001</v>
      </c>
      <c r="E5" s="182">
        <v>3215.7635245000001</v>
      </c>
      <c r="F5" s="182">
        <v>0.43576233040000001</v>
      </c>
      <c r="G5" s="182">
        <v>232.11471309000001</v>
      </c>
      <c r="H5" s="182">
        <v>28.238081422</v>
      </c>
      <c r="I5" s="182">
        <v>2332.3639901000001</v>
      </c>
      <c r="J5" s="182">
        <v>2.1652484947000001</v>
      </c>
      <c r="K5" s="182">
        <v>153.50667596</v>
      </c>
      <c r="L5" s="182">
        <v>1.3928145723000001</v>
      </c>
      <c r="M5" s="63"/>
      <c r="N5" s="182">
        <v>2320173</v>
      </c>
      <c r="O5" s="182">
        <v>194349</v>
      </c>
      <c r="P5" s="182">
        <v>190891</v>
      </c>
      <c r="Q5" s="182">
        <v>191054</v>
      </c>
      <c r="R5" s="182">
        <v>63</v>
      </c>
      <c r="S5" s="182">
        <v>82842</v>
      </c>
      <c r="T5" s="182">
        <v>5157</v>
      </c>
      <c r="U5" s="182">
        <v>104794</v>
      </c>
      <c r="V5" s="182">
        <v>218</v>
      </c>
      <c r="W5" s="182">
        <v>5023</v>
      </c>
      <c r="X5" s="182">
        <v>67</v>
      </c>
      <c r="Y5" s="42"/>
      <c r="Z5" s="63">
        <f t="shared" si="0"/>
        <v>30034.911062400002</v>
      </c>
      <c r="AA5" s="63">
        <f t="shared" si="1"/>
        <v>6068.3407385999999</v>
      </c>
      <c r="AB5" s="63">
        <f t="shared" si="2"/>
        <v>11961.029691955282</v>
      </c>
      <c r="AC5" s="63">
        <f t="shared" si="3"/>
        <v>15745.442403406303</v>
      </c>
      <c r="AE5" s="5"/>
      <c r="AF5" s="5"/>
    </row>
    <row r="6" spans="1:32">
      <c r="A6" s="66">
        <v>2004</v>
      </c>
      <c r="B6" s="182">
        <v>28428.744229</v>
      </c>
      <c r="C6" s="182">
        <v>3079.8120184999998</v>
      </c>
      <c r="D6" s="182">
        <v>2085.6492957999999</v>
      </c>
      <c r="E6" s="182">
        <v>3467.0723935999999</v>
      </c>
      <c r="F6" s="182">
        <v>0.40514806689999999</v>
      </c>
      <c r="G6" s="182">
        <v>238.01082776000001</v>
      </c>
      <c r="H6" s="182">
        <v>26.265385215999999</v>
      </c>
      <c r="I6" s="182">
        <v>2484.8039322999998</v>
      </c>
      <c r="J6" s="182">
        <v>2.3591952189000001</v>
      </c>
      <c r="K6" s="182">
        <v>170.49758378999999</v>
      </c>
      <c r="L6" s="182">
        <v>1.3460685535000001</v>
      </c>
      <c r="M6" s="63"/>
      <c r="N6" s="182">
        <v>2412128</v>
      </c>
      <c r="O6" s="182">
        <v>210932</v>
      </c>
      <c r="P6" s="182">
        <v>188170</v>
      </c>
      <c r="Q6" s="182">
        <v>207765</v>
      </c>
      <c r="R6" s="182">
        <v>64</v>
      </c>
      <c r="S6" s="182">
        <v>88757</v>
      </c>
      <c r="T6" s="182">
        <v>4938</v>
      </c>
      <c r="U6" s="182">
        <v>112466</v>
      </c>
      <c r="V6" s="182">
        <v>208</v>
      </c>
      <c r="W6" s="182">
        <v>5478</v>
      </c>
      <c r="X6" s="182">
        <v>67</v>
      </c>
      <c r="Y6" s="42"/>
      <c r="Z6" s="63">
        <f t="shared" si="0"/>
        <v>30514.393524799998</v>
      </c>
      <c r="AA6" s="63">
        <f t="shared" si="1"/>
        <v>6546.8844121000002</v>
      </c>
      <c r="AB6" s="63">
        <f t="shared" si="2"/>
        <v>11734.960194869971</v>
      </c>
      <c r="AC6" s="63">
        <f t="shared" si="3"/>
        <v>15636.329880796853</v>
      </c>
      <c r="AE6" s="5"/>
      <c r="AF6" s="5"/>
    </row>
    <row r="7" spans="1:32">
      <c r="A7" s="66">
        <v>2005</v>
      </c>
      <c r="B7" s="182">
        <v>28515.300911999999</v>
      </c>
      <c r="C7" s="182">
        <v>3172.4594447999998</v>
      </c>
      <c r="D7" s="182">
        <v>1988.5865084</v>
      </c>
      <c r="E7" s="182">
        <v>3667.0420975000002</v>
      </c>
      <c r="F7" s="182">
        <v>0.41607529360000001</v>
      </c>
      <c r="G7" s="182">
        <v>266.69734904000001</v>
      </c>
      <c r="H7" s="182">
        <v>23.294099595999999</v>
      </c>
      <c r="I7" s="182">
        <v>2557.0818718</v>
      </c>
      <c r="J7" s="182">
        <v>2.3642043105999999</v>
      </c>
      <c r="K7" s="182">
        <v>183.75285536000001</v>
      </c>
      <c r="L7" s="182">
        <v>1.3043103709999999</v>
      </c>
      <c r="M7" s="63"/>
      <c r="N7" s="182">
        <v>2497670</v>
      </c>
      <c r="O7" s="182">
        <v>226862</v>
      </c>
      <c r="P7" s="182">
        <v>185274</v>
      </c>
      <c r="Q7" s="182">
        <v>225082</v>
      </c>
      <c r="R7" s="182">
        <v>65</v>
      </c>
      <c r="S7" s="182">
        <v>98623</v>
      </c>
      <c r="T7" s="182">
        <v>4761</v>
      </c>
      <c r="U7" s="182">
        <v>119375</v>
      </c>
      <c r="V7" s="182">
        <v>207</v>
      </c>
      <c r="W7" s="182">
        <v>5822</v>
      </c>
      <c r="X7" s="182">
        <v>69</v>
      </c>
      <c r="Y7" s="42"/>
      <c r="Z7" s="63">
        <f t="shared" si="0"/>
        <v>30503.887420399999</v>
      </c>
      <c r="AA7" s="63">
        <f t="shared" si="1"/>
        <v>6839.5015423000004</v>
      </c>
      <c r="AB7" s="63">
        <f t="shared" si="2"/>
        <v>11369.55800061425</v>
      </c>
      <c r="AC7" s="63">
        <f t="shared" si="3"/>
        <v>15133.515529136355</v>
      </c>
      <c r="AE7" s="5"/>
      <c r="AF7" s="5"/>
    </row>
    <row r="8" spans="1:32">
      <c r="A8" s="66">
        <v>2006</v>
      </c>
      <c r="B8" s="182">
        <v>28320.386283</v>
      </c>
      <c r="C8" s="182">
        <v>3173.1720233000001</v>
      </c>
      <c r="D8" s="182">
        <v>1887.5948739999999</v>
      </c>
      <c r="E8" s="182">
        <v>3861.7076452000001</v>
      </c>
      <c r="F8" s="182">
        <v>0.45836822449999998</v>
      </c>
      <c r="G8" s="182">
        <v>302.83034320000002</v>
      </c>
      <c r="H8" s="182">
        <v>20.107167901</v>
      </c>
      <c r="I8" s="182">
        <v>2593.6397326000001</v>
      </c>
      <c r="J8" s="182">
        <v>2.3308001710999999</v>
      </c>
      <c r="K8" s="182">
        <v>191.72621638000001</v>
      </c>
      <c r="L8" s="182">
        <v>1.261900346</v>
      </c>
      <c r="M8" s="63"/>
      <c r="N8" s="182">
        <v>2552072</v>
      </c>
      <c r="O8" s="182">
        <v>234344</v>
      </c>
      <c r="P8" s="182">
        <v>181195</v>
      </c>
      <c r="Q8" s="182">
        <v>240378</v>
      </c>
      <c r="R8" s="182">
        <v>67</v>
      </c>
      <c r="S8" s="182">
        <v>110540</v>
      </c>
      <c r="T8" s="182">
        <v>4488</v>
      </c>
      <c r="U8" s="182">
        <v>124758</v>
      </c>
      <c r="V8" s="182">
        <v>210</v>
      </c>
      <c r="W8" s="182">
        <v>6081</v>
      </c>
      <c r="X8" s="182">
        <v>69</v>
      </c>
      <c r="Y8" s="42"/>
      <c r="Z8" s="63">
        <f t="shared" si="0"/>
        <v>30207.981156999998</v>
      </c>
      <c r="AA8" s="63">
        <f t="shared" si="1"/>
        <v>7034.8796684999998</v>
      </c>
      <c r="AB8" s="63">
        <f t="shared" si="2"/>
        <v>11051.968635702255</v>
      </c>
      <c r="AC8" s="63">
        <f t="shared" si="3"/>
        <v>14818.94596943053</v>
      </c>
      <c r="AE8" s="5"/>
      <c r="AF8" s="5"/>
    </row>
    <row r="9" spans="1:32">
      <c r="A9" s="66">
        <v>2007</v>
      </c>
      <c r="B9" s="182">
        <v>28661.254804</v>
      </c>
      <c r="C9" s="182">
        <v>3189.4608990000002</v>
      </c>
      <c r="D9" s="182">
        <v>1818.8631909999999</v>
      </c>
      <c r="E9" s="182">
        <v>4107.5778979999995</v>
      </c>
      <c r="F9" s="182">
        <v>0.39572910979999998</v>
      </c>
      <c r="G9" s="182">
        <v>335.98812034000002</v>
      </c>
      <c r="H9" s="182">
        <v>19.157304359000001</v>
      </c>
      <c r="I9" s="182">
        <v>2666.3908805000001</v>
      </c>
      <c r="J9" s="182">
        <v>2.0774972790000001</v>
      </c>
      <c r="K9" s="182">
        <v>199.35899218</v>
      </c>
      <c r="L9" s="182">
        <v>1.1473887390999999</v>
      </c>
      <c r="M9" s="63"/>
      <c r="N9" s="182">
        <v>2600338</v>
      </c>
      <c r="O9" s="182">
        <v>239362</v>
      </c>
      <c r="P9" s="182">
        <v>177268</v>
      </c>
      <c r="Q9" s="182">
        <v>256453</v>
      </c>
      <c r="R9" s="182">
        <v>68</v>
      </c>
      <c r="S9" s="182">
        <v>123016</v>
      </c>
      <c r="T9" s="182">
        <v>4267</v>
      </c>
      <c r="U9" s="182">
        <v>129891</v>
      </c>
      <c r="V9" s="182">
        <v>198</v>
      </c>
      <c r="W9" s="182">
        <v>6575</v>
      </c>
      <c r="X9" s="182">
        <v>70</v>
      </c>
      <c r="Y9" s="42"/>
      <c r="Z9" s="63">
        <f t="shared" si="0"/>
        <v>30480.117995000001</v>
      </c>
      <c r="AA9" s="63">
        <f t="shared" si="1"/>
        <v>7297.0387969999992</v>
      </c>
      <c r="AB9" s="63">
        <f t="shared" si="2"/>
        <v>10973.521080743634</v>
      </c>
      <c r="AC9" s="63">
        <f t="shared" si="3"/>
        <v>14717.261069148773</v>
      </c>
      <c r="AE9" s="5"/>
      <c r="AF9" s="5"/>
    </row>
    <row r="10" spans="1:32">
      <c r="A10" s="66">
        <v>2008</v>
      </c>
      <c r="B10" s="182">
        <v>28068.414016999999</v>
      </c>
      <c r="C10" s="182">
        <v>3087.1197241</v>
      </c>
      <c r="D10" s="182">
        <v>1734.8980698</v>
      </c>
      <c r="E10" s="182">
        <v>4280.9657281</v>
      </c>
      <c r="F10" s="182">
        <v>0.32934236719999999</v>
      </c>
      <c r="G10" s="182">
        <v>375.19172268</v>
      </c>
      <c r="H10" s="182">
        <v>17.434791185000002</v>
      </c>
      <c r="I10" s="182">
        <v>2659.1612217000002</v>
      </c>
      <c r="J10" s="182">
        <v>1.9582909688000001</v>
      </c>
      <c r="K10" s="182">
        <v>205.17611077999999</v>
      </c>
      <c r="L10" s="182">
        <v>1.1106809459</v>
      </c>
      <c r="M10" s="63"/>
      <c r="N10" s="182">
        <v>2615234</v>
      </c>
      <c r="O10" s="182">
        <v>240751</v>
      </c>
      <c r="P10" s="182">
        <v>173132</v>
      </c>
      <c r="Q10" s="182">
        <v>268745</v>
      </c>
      <c r="R10" s="182">
        <v>68</v>
      </c>
      <c r="S10" s="182">
        <v>137400</v>
      </c>
      <c r="T10" s="182">
        <v>4076</v>
      </c>
      <c r="U10" s="182">
        <v>133796</v>
      </c>
      <c r="V10" s="182">
        <v>195</v>
      </c>
      <c r="W10" s="182">
        <v>7121</v>
      </c>
      <c r="X10" s="182">
        <v>99</v>
      </c>
      <c r="Y10" s="42"/>
      <c r="Z10" s="63">
        <f t="shared" si="0"/>
        <v>29803.312086800001</v>
      </c>
      <c r="AA10" s="63">
        <f t="shared" si="1"/>
        <v>7368.0854522</v>
      </c>
      <c r="AB10" s="63">
        <f t="shared" si="2"/>
        <v>10688.450543006191</v>
      </c>
      <c r="AC10" s="63">
        <f t="shared" si="3"/>
        <v>14461.517759118815</v>
      </c>
      <c r="AE10" s="5"/>
      <c r="AF10" s="5"/>
    </row>
    <row r="11" spans="1:32">
      <c r="A11" s="66">
        <v>2009</v>
      </c>
      <c r="B11" s="182">
        <v>28173.04422</v>
      </c>
      <c r="C11" s="182">
        <v>3072.8176884999998</v>
      </c>
      <c r="D11" s="182">
        <v>1681.1563791000001</v>
      </c>
      <c r="E11" s="182">
        <v>4329.4850427000001</v>
      </c>
      <c r="F11" s="182">
        <v>0.3209722907</v>
      </c>
      <c r="G11" s="182">
        <v>390.14063017000001</v>
      </c>
      <c r="H11" s="182">
        <v>15.501656553</v>
      </c>
      <c r="I11" s="182">
        <v>2520.4377803000002</v>
      </c>
      <c r="J11" s="182">
        <v>1.7980324713</v>
      </c>
      <c r="K11" s="182">
        <v>211.57375134</v>
      </c>
      <c r="L11" s="182">
        <v>1.4639208990000001</v>
      </c>
      <c r="M11" s="63"/>
      <c r="N11" s="182">
        <v>2591895</v>
      </c>
      <c r="O11" s="182">
        <v>238691</v>
      </c>
      <c r="P11" s="182">
        <v>166854</v>
      </c>
      <c r="Q11" s="182">
        <v>273320</v>
      </c>
      <c r="R11" s="182">
        <v>76</v>
      </c>
      <c r="S11" s="182">
        <v>143355</v>
      </c>
      <c r="T11" s="182">
        <v>3891</v>
      </c>
      <c r="U11" s="182">
        <v>133183</v>
      </c>
      <c r="V11" s="182">
        <v>187</v>
      </c>
      <c r="W11" s="182">
        <v>7469</v>
      </c>
      <c r="X11" s="182">
        <v>98</v>
      </c>
      <c r="Y11" s="42"/>
      <c r="Z11" s="63">
        <f t="shared" si="0"/>
        <v>29854.200599100001</v>
      </c>
      <c r="AA11" s="63">
        <f t="shared" si="1"/>
        <v>7402.3027311999995</v>
      </c>
      <c r="AB11" s="63">
        <f t="shared" si="2"/>
        <v>10821.644375439739</v>
      </c>
      <c r="AC11" s="63">
        <f t="shared" si="3"/>
        <v>14457.311915564313</v>
      </c>
      <c r="AE11" s="5"/>
      <c r="AF11" s="5"/>
    </row>
    <row r="12" spans="1:32">
      <c r="A12" s="66">
        <v>2010</v>
      </c>
      <c r="B12" s="182">
        <v>28128.677865000001</v>
      </c>
      <c r="C12" s="182">
        <v>3053.5459915000001</v>
      </c>
      <c r="D12" s="182">
        <v>1629.9660160000001</v>
      </c>
      <c r="E12" s="182">
        <v>4417.6943539000004</v>
      </c>
      <c r="F12" s="182">
        <v>0.31497503869999999</v>
      </c>
      <c r="G12" s="182">
        <v>385.36211244999998</v>
      </c>
      <c r="H12" s="182">
        <v>14.715391185</v>
      </c>
      <c r="I12" s="182">
        <v>2519.5576593999999</v>
      </c>
      <c r="J12" s="182">
        <v>1.6360626257999999</v>
      </c>
      <c r="K12" s="182">
        <v>219.02922989000001</v>
      </c>
      <c r="L12" s="182">
        <v>1.8363074926</v>
      </c>
      <c r="M12" s="63"/>
      <c r="N12" s="182">
        <v>2612089</v>
      </c>
      <c r="O12" s="182">
        <v>238423</v>
      </c>
      <c r="P12" s="182">
        <v>162797</v>
      </c>
      <c r="Q12" s="182">
        <v>280874</v>
      </c>
      <c r="R12" s="182">
        <v>84</v>
      </c>
      <c r="S12" s="182">
        <v>146335</v>
      </c>
      <c r="T12" s="182">
        <v>3720</v>
      </c>
      <c r="U12" s="182">
        <v>132386</v>
      </c>
      <c r="V12" s="182">
        <v>182</v>
      </c>
      <c r="W12" s="182">
        <v>7641</v>
      </c>
      <c r="X12" s="182">
        <v>77</v>
      </c>
      <c r="Y12" s="42"/>
      <c r="Z12" s="63">
        <f t="shared" si="0"/>
        <v>29758.643881</v>
      </c>
      <c r="AA12" s="63">
        <f t="shared" si="1"/>
        <v>7471.2403454000005</v>
      </c>
      <c r="AB12" s="63">
        <f t="shared" si="2"/>
        <v>10724.276197652805</v>
      </c>
      <c r="AC12" s="63">
        <f t="shared" si="3"/>
        <v>14387.220310150069</v>
      </c>
      <c r="AE12" s="5"/>
      <c r="AF12" s="5"/>
    </row>
    <row r="13" spans="1:32">
      <c r="A13" s="66">
        <v>2011</v>
      </c>
      <c r="B13" s="182">
        <v>27703.990923000001</v>
      </c>
      <c r="C13" s="182">
        <v>2998.0218579000002</v>
      </c>
      <c r="D13" s="182">
        <v>1564.8907842000001</v>
      </c>
      <c r="E13" s="182">
        <v>4508.0161090000001</v>
      </c>
      <c r="F13" s="182">
        <v>0.3894470518</v>
      </c>
      <c r="G13" s="182">
        <v>375.15273726999999</v>
      </c>
      <c r="H13" s="182">
        <v>13.295739036000001</v>
      </c>
      <c r="I13" s="182">
        <v>2526.1968485000002</v>
      </c>
      <c r="J13" s="182">
        <v>1.0960560747000001</v>
      </c>
      <c r="K13" s="182">
        <v>216.56174150999999</v>
      </c>
      <c r="L13" s="182">
        <v>1.7615917656</v>
      </c>
      <c r="M13" s="63"/>
      <c r="N13" s="182">
        <v>2628254</v>
      </c>
      <c r="O13" s="182">
        <v>239658</v>
      </c>
      <c r="P13" s="182">
        <v>159739</v>
      </c>
      <c r="Q13" s="182">
        <v>290016</v>
      </c>
      <c r="R13" s="182">
        <v>101</v>
      </c>
      <c r="S13" s="182">
        <v>148683</v>
      </c>
      <c r="T13" s="182">
        <v>3541</v>
      </c>
      <c r="U13" s="182">
        <v>131707</v>
      </c>
      <c r="V13" s="182">
        <v>172</v>
      </c>
      <c r="W13" s="182">
        <v>7842</v>
      </c>
      <c r="X13" s="182">
        <v>77</v>
      </c>
      <c r="Y13" s="42"/>
      <c r="Z13" s="63">
        <f t="shared" si="0"/>
        <v>29268.881707200002</v>
      </c>
      <c r="AA13" s="63">
        <f t="shared" si="1"/>
        <v>7506.0379669000004</v>
      </c>
      <c r="AB13" s="63">
        <f t="shared" si="2"/>
        <v>10498.190528885834</v>
      </c>
      <c r="AC13" s="63">
        <f t="shared" si="3"/>
        <v>14171.052320672716</v>
      </c>
      <c r="AE13" s="5"/>
      <c r="AF13" s="5"/>
    </row>
    <row r="14" spans="1:32">
      <c r="A14" s="66">
        <v>2012</v>
      </c>
      <c r="B14" s="182">
        <v>27629.073447999999</v>
      </c>
      <c r="C14" s="182">
        <v>3043.8856515000002</v>
      </c>
      <c r="D14" s="182">
        <v>1530.3569192</v>
      </c>
      <c r="E14" s="182">
        <v>4647.7280817000001</v>
      </c>
      <c r="F14" s="182">
        <v>0.63952432800000003</v>
      </c>
      <c r="G14" s="182">
        <v>374.15054377000001</v>
      </c>
      <c r="H14" s="182">
        <v>11.541821462</v>
      </c>
      <c r="I14" s="182">
        <v>2515.0545599000002</v>
      </c>
      <c r="J14" s="182">
        <v>1.0225080753</v>
      </c>
      <c r="K14" s="182">
        <v>223.13654159000001</v>
      </c>
      <c r="L14" s="182">
        <v>1.469510466</v>
      </c>
      <c r="M14" s="63"/>
      <c r="N14" s="182">
        <v>2631974</v>
      </c>
      <c r="O14" s="182">
        <v>242770</v>
      </c>
      <c r="P14" s="182">
        <v>156067</v>
      </c>
      <c r="Q14" s="182">
        <v>300829</v>
      </c>
      <c r="R14" s="182">
        <v>126</v>
      </c>
      <c r="S14" s="182">
        <v>148945</v>
      </c>
      <c r="T14" s="182">
        <v>3387</v>
      </c>
      <c r="U14" s="182">
        <v>131092</v>
      </c>
      <c r="V14" s="182">
        <v>162</v>
      </c>
      <c r="W14" s="182">
        <v>7996</v>
      </c>
      <c r="X14" s="182">
        <v>77</v>
      </c>
      <c r="Y14" s="42"/>
      <c r="Z14" s="63">
        <f t="shared" si="0"/>
        <v>29159.430367199999</v>
      </c>
      <c r="AA14" s="63">
        <f t="shared" si="1"/>
        <v>7691.6137331999998</v>
      </c>
      <c r="AB14" s="63">
        <f t="shared" si="2"/>
        <v>10458.752352350628</v>
      </c>
      <c r="AC14" s="63">
        <f t="shared" si="3"/>
        <v>14149.42583264502</v>
      </c>
      <c r="AE14" s="5"/>
      <c r="AF14" s="5"/>
    </row>
    <row r="15" spans="1:32">
      <c r="A15" s="66">
        <v>2013</v>
      </c>
      <c r="B15" s="182">
        <v>27803.780320000002</v>
      </c>
      <c r="C15" s="182">
        <v>3156.1212350000001</v>
      </c>
      <c r="D15" s="182">
        <v>1516.9065914</v>
      </c>
      <c r="E15" s="182">
        <v>4922.4302998000003</v>
      </c>
      <c r="F15" s="182">
        <v>0.75925042220000005</v>
      </c>
      <c r="G15" s="182">
        <v>382.42049944000001</v>
      </c>
      <c r="H15" s="182">
        <v>10.505199193999999</v>
      </c>
      <c r="I15" s="182">
        <v>2570.4146184000001</v>
      </c>
      <c r="J15" s="182">
        <v>0.94488152680000004</v>
      </c>
      <c r="K15" s="182">
        <v>230.05484565</v>
      </c>
      <c r="L15" s="182">
        <v>1.4321371007000001</v>
      </c>
      <c r="M15" s="63"/>
      <c r="N15" s="182">
        <v>2683127</v>
      </c>
      <c r="O15" s="182">
        <v>249835</v>
      </c>
      <c r="P15" s="182">
        <v>155050</v>
      </c>
      <c r="Q15" s="182">
        <v>319899</v>
      </c>
      <c r="R15" s="182">
        <v>155</v>
      </c>
      <c r="S15" s="182">
        <v>153358</v>
      </c>
      <c r="T15" s="182">
        <v>3246</v>
      </c>
      <c r="U15" s="182">
        <v>132420</v>
      </c>
      <c r="V15" s="182">
        <v>153</v>
      </c>
      <c r="W15" s="182">
        <v>8203</v>
      </c>
      <c r="X15" s="182">
        <v>74</v>
      </c>
      <c r="Y15" s="42"/>
      <c r="Z15" s="63">
        <f t="shared" si="0"/>
        <v>29320.6869114</v>
      </c>
      <c r="AA15" s="63">
        <f t="shared" si="1"/>
        <v>8078.5515348000008</v>
      </c>
      <c r="AB15" s="63">
        <f t="shared" si="2"/>
        <v>10330.816898100436</v>
      </c>
      <c r="AC15" s="63">
        <f t="shared" si="3"/>
        <v>14179.514536257271</v>
      </c>
      <c r="AE15" s="5"/>
      <c r="AF15" s="5"/>
    </row>
    <row r="16" spans="1:32">
      <c r="A16" s="66">
        <v>2014</v>
      </c>
      <c r="B16" s="182">
        <v>28258.348316</v>
      </c>
      <c r="C16" s="182">
        <v>3257.5665508000002</v>
      </c>
      <c r="D16" s="182">
        <v>1511.1949015</v>
      </c>
      <c r="E16" s="182">
        <v>5288.6707278000003</v>
      </c>
      <c r="F16" s="182">
        <v>1.3308873441</v>
      </c>
      <c r="G16" s="182">
        <v>387.20695124000002</v>
      </c>
      <c r="H16" s="182">
        <v>9.7679546251999998</v>
      </c>
      <c r="I16" s="182">
        <v>2661.5878839000002</v>
      </c>
      <c r="J16" s="182">
        <v>0.87577423880000005</v>
      </c>
      <c r="K16" s="182">
        <v>239.61937872999999</v>
      </c>
      <c r="L16" s="182">
        <v>1.5044423930999999</v>
      </c>
      <c r="M16" s="63"/>
      <c r="N16" s="182">
        <v>2769057</v>
      </c>
      <c r="O16" s="182">
        <v>256782</v>
      </c>
      <c r="P16" s="182">
        <v>156063</v>
      </c>
      <c r="Q16" s="182">
        <v>344504</v>
      </c>
      <c r="R16" s="182">
        <v>267</v>
      </c>
      <c r="S16" s="182">
        <v>158444</v>
      </c>
      <c r="T16" s="182">
        <v>3165</v>
      </c>
      <c r="U16" s="182">
        <v>135390</v>
      </c>
      <c r="V16" s="182">
        <v>149</v>
      </c>
      <c r="W16" s="182">
        <v>8378</v>
      </c>
      <c r="X16" s="182">
        <v>74</v>
      </c>
      <c r="Y16" s="42"/>
      <c r="Z16" s="63">
        <f t="shared" si="0"/>
        <v>29769.543217499999</v>
      </c>
      <c r="AA16" s="63">
        <f t="shared" si="1"/>
        <v>8546.2372786000014</v>
      </c>
      <c r="AB16" s="63">
        <f t="shared" si="2"/>
        <v>10177.204086499016</v>
      </c>
      <c r="AC16" s="63">
        <f t="shared" si="3"/>
        <v>14213.265032946056</v>
      </c>
      <c r="AE16" s="5"/>
      <c r="AF16" s="5"/>
    </row>
    <row r="17" spans="1:32">
      <c r="A17" s="66">
        <v>2015</v>
      </c>
      <c r="B17" s="182">
        <v>29166.239528999999</v>
      </c>
      <c r="C17" s="182">
        <v>3354.4535378</v>
      </c>
      <c r="D17" s="182">
        <v>1514.129091</v>
      </c>
      <c r="E17" s="182">
        <v>5720.6676063000004</v>
      </c>
      <c r="F17" s="182">
        <v>3.2689627996000001</v>
      </c>
      <c r="G17" s="182">
        <v>396.69128159000002</v>
      </c>
      <c r="H17" s="182">
        <v>8.9844843593999997</v>
      </c>
      <c r="I17" s="182">
        <v>2718.2410909</v>
      </c>
      <c r="J17" s="182">
        <v>0.87867892120000002</v>
      </c>
      <c r="K17" s="182">
        <v>246.89340608000001</v>
      </c>
      <c r="L17" s="182">
        <v>1.5000274491000001</v>
      </c>
      <c r="M17" s="63"/>
      <c r="N17" s="182">
        <v>2866224</v>
      </c>
      <c r="O17" s="182">
        <v>264431</v>
      </c>
      <c r="P17" s="182">
        <v>157023</v>
      </c>
      <c r="Q17" s="182">
        <v>372453</v>
      </c>
      <c r="R17" s="182">
        <v>529</v>
      </c>
      <c r="S17" s="182">
        <v>164940</v>
      </c>
      <c r="T17" s="182">
        <v>3106</v>
      </c>
      <c r="U17" s="182">
        <v>139041</v>
      </c>
      <c r="V17" s="182">
        <v>146</v>
      </c>
      <c r="W17" s="182">
        <v>8609</v>
      </c>
      <c r="X17" s="182">
        <v>74</v>
      </c>
      <c r="Y17" s="42"/>
      <c r="Z17" s="63">
        <f t="shared" si="0"/>
        <v>30680.368619999997</v>
      </c>
      <c r="AA17" s="63">
        <f t="shared" si="1"/>
        <v>9075.1211441000014</v>
      </c>
      <c r="AB17" s="63">
        <f t="shared" si="2"/>
        <v>10148.151513918643</v>
      </c>
      <c r="AC17" s="63">
        <f t="shared" si="3"/>
        <v>14249.252837408385</v>
      </c>
      <c r="AE17" s="5"/>
      <c r="AF17" s="5"/>
    </row>
    <row r="18" spans="1:32">
      <c r="A18" s="66">
        <v>2016</v>
      </c>
      <c r="B18" s="182">
        <v>30339.303756000001</v>
      </c>
      <c r="C18" s="182">
        <v>3497.5491106999998</v>
      </c>
      <c r="D18" s="182">
        <v>1537.0427279</v>
      </c>
      <c r="E18" s="182">
        <v>6264.5390366000001</v>
      </c>
      <c r="F18" s="182">
        <v>9.1434849899999993</v>
      </c>
      <c r="G18" s="182">
        <v>407.52575974000001</v>
      </c>
      <c r="H18" s="182">
        <v>8.9994596446999999</v>
      </c>
      <c r="I18" s="182">
        <v>2790.4610619</v>
      </c>
      <c r="J18" s="182">
        <v>0.74614087620000002</v>
      </c>
      <c r="K18" s="182">
        <v>259.34115645000003</v>
      </c>
      <c r="L18" s="182">
        <v>1.4776823418</v>
      </c>
      <c r="M18" s="63"/>
      <c r="N18" s="182">
        <v>2963507</v>
      </c>
      <c r="O18" s="182">
        <v>275193</v>
      </c>
      <c r="P18" s="182">
        <v>159415</v>
      </c>
      <c r="Q18" s="182">
        <v>405202</v>
      </c>
      <c r="R18" s="182">
        <v>1597</v>
      </c>
      <c r="S18" s="182">
        <v>170368</v>
      </c>
      <c r="T18" s="182">
        <v>3037</v>
      </c>
      <c r="U18" s="182">
        <v>142257</v>
      </c>
      <c r="V18" s="182">
        <v>145</v>
      </c>
      <c r="W18" s="182">
        <v>9173</v>
      </c>
      <c r="X18" s="182">
        <v>72</v>
      </c>
      <c r="Y18" s="42"/>
      <c r="Z18" s="63">
        <f t="shared" si="0"/>
        <v>31876.346483900001</v>
      </c>
      <c r="AA18" s="63">
        <f t="shared" si="1"/>
        <v>9762.0881473000009</v>
      </c>
      <c r="AB18" s="63">
        <f t="shared" si="2"/>
        <v>10207.21826670663</v>
      </c>
      <c r="AC18" s="63">
        <f t="shared" si="3"/>
        <v>14347.677668560176</v>
      </c>
      <c r="AE18" s="5"/>
      <c r="AF18" s="5"/>
    </row>
    <row r="19" spans="1:32">
      <c r="A19" s="66">
        <v>2017</v>
      </c>
      <c r="B19" s="182">
        <v>31014.557841000002</v>
      </c>
      <c r="C19" s="182">
        <v>3615.3680752</v>
      </c>
      <c r="D19" s="182">
        <v>1543.9961922</v>
      </c>
      <c r="E19" s="182">
        <v>6842.0510475999999</v>
      </c>
      <c r="F19" s="182">
        <v>30.477642502999998</v>
      </c>
      <c r="G19" s="182">
        <v>412.72074644000003</v>
      </c>
      <c r="H19" s="182">
        <v>8.7892225350000004</v>
      </c>
      <c r="I19" s="182">
        <v>2925.3972116999998</v>
      </c>
      <c r="J19" s="182">
        <v>0.67086836319999998</v>
      </c>
      <c r="K19" s="182">
        <v>277.53579538000002</v>
      </c>
      <c r="L19" s="182">
        <v>1.4856942468000001</v>
      </c>
      <c r="M19" s="63"/>
      <c r="N19" s="182">
        <v>3081859</v>
      </c>
      <c r="O19" s="182">
        <v>287691</v>
      </c>
      <c r="P19" s="182">
        <v>162128</v>
      </c>
      <c r="Q19" s="182">
        <v>445964</v>
      </c>
      <c r="R19" s="182">
        <v>4480</v>
      </c>
      <c r="S19" s="182">
        <v>176076</v>
      </c>
      <c r="T19" s="182">
        <v>2939</v>
      </c>
      <c r="U19" s="182">
        <v>147123</v>
      </c>
      <c r="V19" s="182">
        <v>142</v>
      </c>
      <c r="W19" s="182">
        <v>9719</v>
      </c>
      <c r="X19" s="182">
        <v>73</v>
      </c>
      <c r="Y19" s="42"/>
      <c r="Z19" s="63">
        <f t="shared" si="0"/>
        <v>32558.554033200002</v>
      </c>
      <c r="AA19" s="63">
        <f t="shared" si="1"/>
        <v>10457.4191228</v>
      </c>
      <c r="AB19" s="63">
        <f t="shared" si="2"/>
        <v>10036.585853519144</v>
      </c>
      <c r="AC19" s="63">
        <f t="shared" si="3"/>
        <v>14253.864722246833</v>
      </c>
      <c r="AE19" s="5"/>
      <c r="AF19" s="5"/>
    </row>
    <row r="20" spans="1:32">
      <c r="A20" s="66">
        <v>2018</v>
      </c>
      <c r="B20" s="182">
        <v>31376.980068000001</v>
      </c>
      <c r="C20" s="182">
        <v>3701.902638</v>
      </c>
      <c r="D20" s="182">
        <v>1513.621817</v>
      </c>
      <c r="E20" s="182">
        <v>7435.0489237000002</v>
      </c>
      <c r="F20" s="182">
        <v>76.401360564000001</v>
      </c>
      <c r="G20" s="182">
        <v>425.66855299999997</v>
      </c>
      <c r="H20" s="182">
        <v>8.3504277264999995</v>
      </c>
      <c r="I20" s="182">
        <v>3011.1945328000002</v>
      </c>
      <c r="J20" s="182">
        <v>0.67730581310000004</v>
      </c>
      <c r="K20" s="182">
        <v>294.87162728999999</v>
      </c>
      <c r="L20" s="182">
        <v>1.5921758364</v>
      </c>
      <c r="M20" s="63"/>
      <c r="N20" s="182">
        <v>3159584</v>
      </c>
      <c r="O20" s="182">
        <v>297466</v>
      </c>
      <c r="P20" s="182">
        <v>162767</v>
      </c>
      <c r="Q20" s="182">
        <v>487168</v>
      </c>
      <c r="R20" s="182">
        <v>8799</v>
      </c>
      <c r="S20" s="182">
        <v>181920</v>
      </c>
      <c r="T20" s="182">
        <v>2865</v>
      </c>
      <c r="U20" s="182">
        <v>151887</v>
      </c>
      <c r="V20" s="182">
        <v>139</v>
      </c>
      <c r="W20" s="182">
        <v>10475</v>
      </c>
      <c r="X20" s="182">
        <v>94</v>
      </c>
      <c r="Y20" s="42"/>
      <c r="Z20" s="63">
        <f t="shared" si="0"/>
        <v>32890.601885000004</v>
      </c>
      <c r="AA20" s="63">
        <f t="shared" si="1"/>
        <v>11136.9515617</v>
      </c>
      <c r="AB20" s="63">
        <f t="shared" ref="AB20:AC25" si="4">Z20/(N20+P20)*1000000</f>
        <v>9899.7974280863164</v>
      </c>
      <c r="AC20" s="63">
        <f t="shared" si="4"/>
        <v>14193.817195915546</v>
      </c>
      <c r="AE20" s="5"/>
      <c r="AF20" s="5"/>
    </row>
    <row r="21" spans="1:32">
      <c r="A21" s="66">
        <v>2019</v>
      </c>
      <c r="B21" s="182">
        <v>30635.19686</v>
      </c>
      <c r="C21" s="182">
        <v>3656.3856940000001</v>
      </c>
      <c r="D21" s="182">
        <v>1439.7377595</v>
      </c>
      <c r="E21" s="182">
        <v>7806.2112270999996</v>
      </c>
      <c r="F21" s="182">
        <v>131.82377539000001</v>
      </c>
      <c r="G21" s="182">
        <v>428.03708060999998</v>
      </c>
      <c r="H21" s="182">
        <v>7.7740952512000003</v>
      </c>
      <c r="I21" s="182">
        <v>3025.2906852000001</v>
      </c>
      <c r="J21" s="182">
        <v>0.6908996395</v>
      </c>
      <c r="K21" s="182">
        <v>302.79233775</v>
      </c>
      <c r="L21" s="182">
        <v>2.1406059426000001</v>
      </c>
      <c r="M21" s="63"/>
      <c r="N21" s="182">
        <v>3211529</v>
      </c>
      <c r="O21" s="182">
        <v>304747</v>
      </c>
      <c r="P21" s="182">
        <v>162903</v>
      </c>
      <c r="Q21" s="182">
        <v>523693</v>
      </c>
      <c r="R21" s="182">
        <v>14115</v>
      </c>
      <c r="S21" s="182">
        <v>186358</v>
      </c>
      <c r="T21" s="182">
        <v>2788</v>
      </c>
      <c r="U21" s="182">
        <v>156375</v>
      </c>
      <c r="V21" s="182">
        <v>133</v>
      </c>
      <c r="W21" s="182">
        <v>10755</v>
      </c>
      <c r="X21" s="182">
        <v>106</v>
      </c>
      <c r="Y21" s="42"/>
      <c r="Z21" s="63">
        <f t="shared" si="0"/>
        <v>32074.9346195</v>
      </c>
      <c r="AA21" s="63">
        <f t="shared" si="1"/>
        <v>11462.596921099999</v>
      </c>
      <c r="AB21" s="63">
        <f t="shared" si="4"/>
        <v>9505.2840358021731</v>
      </c>
      <c r="AC21" s="63">
        <f t="shared" si="4"/>
        <v>13836.363431389116</v>
      </c>
      <c r="AE21" s="5"/>
      <c r="AF21" s="5"/>
    </row>
    <row r="22" spans="1:32">
      <c r="A22" s="66">
        <v>2020</v>
      </c>
      <c r="B22" s="182">
        <v>28999.142582</v>
      </c>
      <c r="C22" s="182">
        <v>3525.9088409000001</v>
      </c>
      <c r="D22" s="182">
        <v>1333.6113055000001</v>
      </c>
      <c r="E22" s="182">
        <v>7941.2089486000004</v>
      </c>
      <c r="F22" s="182">
        <v>175.31099158999999</v>
      </c>
      <c r="G22" s="182">
        <v>424.08565388</v>
      </c>
      <c r="H22" s="182">
        <v>7.4828394249999999</v>
      </c>
      <c r="I22" s="182">
        <v>2987.6027564999999</v>
      </c>
      <c r="J22" s="182">
        <v>0.54276689150000001</v>
      </c>
      <c r="K22" s="182">
        <v>255.72700336</v>
      </c>
      <c r="L22" s="182">
        <v>2.5136489523000001</v>
      </c>
      <c r="M22" s="63"/>
      <c r="N22" s="182">
        <v>3214675</v>
      </c>
      <c r="O22" s="182">
        <v>307011</v>
      </c>
      <c r="P22" s="182">
        <v>161711</v>
      </c>
      <c r="Q22" s="182">
        <v>548047</v>
      </c>
      <c r="R22" s="182">
        <v>18049</v>
      </c>
      <c r="S22" s="182">
        <v>191178</v>
      </c>
      <c r="T22" s="182">
        <v>2718</v>
      </c>
      <c r="U22" s="182">
        <v>159034</v>
      </c>
      <c r="V22" s="182">
        <v>126</v>
      </c>
      <c r="W22" s="182">
        <v>10839</v>
      </c>
      <c r="X22" s="182">
        <v>123</v>
      </c>
      <c r="Y22" s="42"/>
      <c r="Z22" s="63">
        <f t="shared" ref="Z22:AA25" si="5">B22+D22</f>
        <v>30332.753887499999</v>
      </c>
      <c r="AA22" s="63">
        <f t="shared" si="5"/>
        <v>11467.1177895</v>
      </c>
      <c r="AB22" s="63">
        <f t="shared" si="4"/>
        <v>8983.7932888893629</v>
      </c>
      <c r="AC22" s="63">
        <f t="shared" si="4"/>
        <v>13410.92392504368</v>
      </c>
      <c r="AE22" s="5"/>
      <c r="AF22" s="5"/>
    </row>
    <row r="23" spans="1:32" s="42" customFormat="1" ht="11">
      <c r="A23" s="66">
        <v>2021</v>
      </c>
      <c r="B23" s="182">
        <v>28938.314197</v>
      </c>
      <c r="C23" s="182">
        <v>3551.7504818000002</v>
      </c>
      <c r="D23" s="182">
        <v>1280.936895</v>
      </c>
      <c r="E23" s="182">
        <v>8305.6216705999996</v>
      </c>
      <c r="F23" s="182">
        <v>237.31583268</v>
      </c>
      <c r="G23" s="182">
        <v>428.07854931000003</v>
      </c>
      <c r="H23" s="182">
        <v>7.6088145226000004</v>
      </c>
      <c r="I23" s="182">
        <v>3126.7198908</v>
      </c>
      <c r="J23" s="182">
        <v>0.51707759509999995</v>
      </c>
      <c r="K23" s="182">
        <v>244.23576348</v>
      </c>
      <c r="L23" s="182">
        <v>4.4085912250000003</v>
      </c>
      <c r="M23" s="140"/>
      <c r="N23" s="182">
        <v>3257900</v>
      </c>
      <c r="O23" s="182">
        <v>313493</v>
      </c>
      <c r="P23" s="182">
        <v>160038</v>
      </c>
      <c r="Q23" s="182">
        <v>583561</v>
      </c>
      <c r="R23" s="182">
        <v>27530</v>
      </c>
      <c r="S23" s="182">
        <v>196740</v>
      </c>
      <c r="T23" s="182">
        <v>2664</v>
      </c>
      <c r="U23" s="182">
        <v>163779</v>
      </c>
      <c r="V23" s="182">
        <v>123</v>
      </c>
      <c r="W23" s="182">
        <v>10986</v>
      </c>
      <c r="X23" s="182">
        <v>175</v>
      </c>
      <c r="Z23" s="63">
        <f t="shared" si="5"/>
        <v>30219.251091999999</v>
      </c>
      <c r="AA23" s="63">
        <f t="shared" si="5"/>
        <v>11857.372152399999</v>
      </c>
      <c r="AB23" s="63">
        <f t="shared" si="4"/>
        <v>8841.3690043529168</v>
      </c>
      <c r="AC23" s="63">
        <f t="shared" si="4"/>
        <v>13218.125277185096</v>
      </c>
    </row>
    <row r="24" spans="1:32" s="42" customFormat="1" ht="11">
      <c r="A24" s="66">
        <v>2022</v>
      </c>
      <c r="B24" s="182">
        <v>29197.965267</v>
      </c>
      <c r="C24" s="182">
        <v>3550.4007281999998</v>
      </c>
      <c r="D24" s="182">
        <v>1265.6891774999999</v>
      </c>
      <c r="E24" s="182">
        <v>8743.6852328000004</v>
      </c>
      <c r="F24" s="182">
        <v>432.63223367000001</v>
      </c>
      <c r="G24" s="182">
        <v>425.52621551999999</v>
      </c>
      <c r="H24" s="182">
        <v>7.1379023851000003</v>
      </c>
      <c r="I24" s="182">
        <v>3179.8910940999999</v>
      </c>
      <c r="J24" s="182">
        <v>0.52972222499999999</v>
      </c>
      <c r="K24" s="182">
        <v>247.90726819</v>
      </c>
      <c r="L24" s="182">
        <v>9.1885971321</v>
      </c>
      <c r="M24" s="140"/>
      <c r="N24" s="182">
        <v>3279808</v>
      </c>
      <c r="O24" s="182">
        <v>318602</v>
      </c>
      <c r="P24" s="182">
        <v>159171</v>
      </c>
      <c r="Q24" s="182">
        <v>612345</v>
      </c>
      <c r="R24" s="182">
        <v>47352</v>
      </c>
      <c r="S24" s="182">
        <v>200531</v>
      </c>
      <c r="T24" s="182">
        <v>2659</v>
      </c>
      <c r="U24" s="182">
        <v>168918</v>
      </c>
      <c r="V24" s="182">
        <v>123</v>
      </c>
      <c r="W24" s="182">
        <v>11130</v>
      </c>
      <c r="X24" s="182">
        <v>251</v>
      </c>
      <c r="Z24" s="63">
        <f t="shared" si="5"/>
        <v>30463.6544445</v>
      </c>
      <c r="AA24" s="63">
        <f t="shared" si="5"/>
        <v>12294.085961000001</v>
      </c>
      <c r="AB24" s="63">
        <f t="shared" si="4"/>
        <v>8858.3426780157715</v>
      </c>
      <c r="AC24" s="63">
        <f t="shared" si="4"/>
        <v>13205.999870024823</v>
      </c>
    </row>
    <row r="25" spans="1:32" s="42" customFormat="1" ht="11">
      <c r="A25" s="66">
        <v>2023</v>
      </c>
      <c r="B25" s="182">
        <v>30586.766511999998</v>
      </c>
      <c r="C25" s="182">
        <v>3624.1399271</v>
      </c>
      <c r="D25" s="182">
        <v>1317.6596761999999</v>
      </c>
      <c r="E25" s="182">
        <v>9075.3675695000002</v>
      </c>
      <c r="F25" s="182">
        <v>760.33936405999998</v>
      </c>
      <c r="G25" s="182">
        <v>418.92008622999998</v>
      </c>
      <c r="H25" s="182">
        <v>7.5635291392999999</v>
      </c>
      <c r="I25" s="182">
        <v>3206.8025438999998</v>
      </c>
      <c r="J25" s="182">
        <v>0.62254317800000003</v>
      </c>
      <c r="K25" s="182">
        <v>276.87564779000002</v>
      </c>
      <c r="L25" s="182">
        <v>15.59605438</v>
      </c>
      <c r="N25" s="182">
        <v>3292958</v>
      </c>
      <c r="O25" s="182">
        <v>318555</v>
      </c>
      <c r="P25" s="182">
        <v>157269</v>
      </c>
      <c r="Q25" s="182">
        <v>629338</v>
      </c>
      <c r="R25" s="182">
        <v>73492</v>
      </c>
      <c r="S25" s="182">
        <v>200736</v>
      </c>
      <c r="T25" s="182">
        <v>2642</v>
      </c>
      <c r="U25" s="182">
        <v>173793</v>
      </c>
      <c r="V25" s="182">
        <v>126</v>
      </c>
      <c r="W25" s="182">
        <v>11113</v>
      </c>
      <c r="X25" s="182">
        <v>352</v>
      </c>
      <c r="Z25" s="63">
        <f t="shared" si="5"/>
        <v>31904.426188199999</v>
      </c>
      <c r="AA25" s="63">
        <f t="shared" si="5"/>
        <v>12699.507496599999</v>
      </c>
      <c r="AB25" s="63">
        <f t="shared" si="4"/>
        <v>9247.0513355208222</v>
      </c>
      <c r="AC25" s="63">
        <f t="shared" si="4"/>
        <v>13397.61713252445</v>
      </c>
    </row>
    <row r="26" spans="1:32" s="42" customFormat="1" ht="11">
      <c r="A26" s="66">
        <v>2024</v>
      </c>
      <c r="B26" s="182">
        <v>30718.752186000002</v>
      </c>
      <c r="C26" s="182">
        <v>3551.3833721000001</v>
      </c>
      <c r="D26" s="182">
        <v>1293.7856279</v>
      </c>
      <c r="E26" s="182">
        <v>9223.3750005000002</v>
      </c>
      <c r="F26" s="182">
        <v>986.79717855000001</v>
      </c>
      <c r="G26" s="182">
        <v>408.25203037</v>
      </c>
      <c r="H26" s="182">
        <v>7.8323026629000001</v>
      </c>
      <c r="I26" s="182">
        <v>3221.2397227000001</v>
      </c>
      <c r="J26" s="182">
        <v>0.60385536610000001</v>
      </c>
      <c r="K26" s="182">
        <v>291.06085421</v>
      </c>
      <c r="L26" s="182">
        <v>25.706724822999998</v>
      </c>
      <c r="N26" s="182">
        <v>3289726</v>
      </c>
      <c r="O26" s="182">
        <v>316330</v>
      </c>
      <c r="P26" s="182">
        <v>154736</v>
      </c>
      <c r="Q26" s="182">
        <v>647642</v>
      </c>
      <c r="R26" s="182">
        <v>80649</v>
      </c>
      <c r="S26" s="182">
        <v>199434</v>
      </c>
      <c r="T26" s="182">
        <v>2617</v>
      </c>
      <c r="U26" s="182">
        <v>177215</v>
      </c>
      <c r="V26" s="182">
        <v>125</v>
      </c>
      <c r="W26" s="182">
        <v>11527</v>
      </c>
      <c r="X26" s="182">
        <v>516</v>
      </c>
      <c r="Z26" s="63">
        <f t="shared" ref="Z26" si="6">B26+D26</f>
        <v>32012.537813900002</v>
      </c>
      <c r="AA26" s="63">
        <f t="shared" ref="AA26" si="7">C26+E26</f>
        <v>12774.758372600001</v>
      </c>
      <c r="AB26" s="63">
        <f t="shared" ref="AB26" si="8">Z26/(N26+P26)*1000000</f>
        <v>9293.9152221449967</v>
      </c>
      <c r="AC26" s="63">
        <f t="shared" ref="AC26" si="9">AA26/(O26+Q26)*1000000</f>
        <v>13252.208956899163</v>
      </c>
    </row>
    <row r="27" spans="1:32">
      <c r="N27" s="42"/>
    </row>
    <row r="29" spans="1:32">
      <c r="N29" s="42" t="s">
        <v>312</v>
      </c>
    </row>
    <row r="30" spans="1:32">
      <c r="N30" s="42" t="s">
        <v>570</v>
      </c>
    </row>
  </sheetData>
  <mergeCells count="1">
    <mergeCell ref="V1:W1"/>
  </mergeCells>
  <phoneticPr fontId="0" type="noConversion"/>
  <hyperlinks>
    <hyperlink ref="V1:W1" location="Contents!A1" display="Back to Contents" xr:uid="{00000000-0004-0000-1E00-000000000000}"/>
  </hyperlinks>
  <pageMargins left="0.75" right="0.75" top="1" bottom="1" header="0.5" footer="0.5"/>
  <pageSetup paperSize="9" orientation="landscape" horizontalDpi="4294967292" vertic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U46"/>
  <sheetViews>
    <sheetView zoomScaleNormal="100" workbookViewId="0"/>
  </sheetViews>
  <sheetFormatPr baseColWidth="10" defaultColWidth="8.83203125" defaultRowHeight="13"/>
  <cols>
    <col min="1" max="1" width="9" style="104" bestFit="1" customWidth="1"/>
    <col min="2" max="2" width="8.33203125" customWidth="1"/>
    <col min="3" max="3" width="9.6640625" bestFit="1" customWidth="1"/>
    <col min="4" max="4" width="9.33203125" bestFit="1" customWidth="1"/>
    <col min="5" max="5" width="9.6640625" bestFit="1" customWidth="1"/>
    <col min="6" max="8" width="9.33203125" bestFit="1" customWidth="1"/>
    <col min="9" max="10" width="12.1640625" customWidth="1"/>
    <col min="11" max="12" width="10.6640625" customWidth="1"/>
    <col min="13" max="15" width="9.33203125" bestFit="1" customWidth="1"/>
    <col min="16" max="16" width="10.6640625" bestFit="1" customWidth="1"/>
    <col min="17" max="17" width="14" customWidth="1"/>
  </cols>
  <sheetData>
    <row r="1" spans="1:21" ht="26.25" customHeight="1">
      <c r="B1" s="17" t="s">
        <v>571</v>
      </c>
      <c r="C1" s="13"/>
      <c r="D1" s="13"/>
      <c r="E1" s="13"/>
      <c r="F1" s="13"/>
      <c r="G1" s="13"/>
      <c r="H1" s="13"/>
      <c r="I1" s="13"/>
      <c r="J1" s="13"/>
      <c r="K1" s="13"/>
      <c r="L1" s="13"/>
      <c r="M1" s="13"/>
      <c r="N1" s="160"/>
      <c r="O1" s="214" t="s">
        <v>77</v>
      </c>
      <c r="P1" s="214"/>
      <c r="Q1" s="214"/>
    </row>
    <row r="2" spans="1:21" ht="24">
      <c r="A2" s="77"/>
      <c r="B2" s="76" t="s">
        <v>448</v>
      </c>
      <c r="C2" s="76" t="s">
        <v>572</v>
      </c>
      <c r="D2" s="76" t="s">
        <v>573</v>
      </c>
      <c r="E2" s="76" t="s">
        <v>449</v>
      </c>
      <c r="F2" s="76" t="s">
        <v>574</v>
      </c>
      <c r="G2" s="76" t="s">
        <v>575</v>
      </c>
      <c r="H2" s="76" t="s">
        <v>576</v>
      </c>
      <c r="I2" s="76" t="s">
        <v>577</v>
      </c>
      <c r="J2" s="76" t="s">
        <v>579</v>
      </c>
      <c r="K2" s="76" t="s">
        <v>580</v>
      </c>
      <c r="L2" s="76" t="s">
        <v>581</v>
      </c>
      <c r="M2" s="76" t="s">
        <v>582</v>
      </c>
      <c r="N2" s="76" t="s">
        <v>583</v>
      </c>
      <c r="O2" s="76" t="s">
        <v>154</v>
      </c>
      <c r="P2" s="49" t="s">
        <v>85</v>
      </c>
      <c r="Q2" s="143" t="s">
        <v>584</v>
      </c>
    </row>
    <row r="3" spans="1:21">
      <c r="A3" s="66">
        <v>2000</v>
      </c>
      <c r="B3" s="182">
        <v>2199886</v>
      </c>
      <c r="C3" s="182">
        <v>1</v>
      </c>
      <c r="D3" s="182">
        <v>0</v>
      </c>
      <c r="E3" s="182">
        <v>293394</v>
      </c>
      <c r="F3" s="182">
        <v>0</v>
      </c>
      <c r="G3" s="182">
        <v>0</v>
      </c>
      <c r="H3" s="182">
        <v>65</v>
      </c>
      <c r="I3" s="182">
        <v>0</v>
      </c>
      <c r="J3" s="182">
        <v>0</v>
      </c>
      <c r="K3" s="182">
        <v>0</v>
      </c>
      <c r="L3" s="182">
        <v>0</v>
      </c>
      <c r="M3" s="182">
        <v>887</v>
      </c>
      <c r="N3" s="182">
        <v>258</v>
      </c>
      <c r="O3" s="182">
        <v>408</v>
      </c>
      <c r="P3" s="182">
        <v>2494899</v>
      </c>
      <c r="Q3" s="204">
        <f>H3+I3+J3+K3+L3</f>
        <v>65</v>
      </c>
      <c r="U3" s="5"/>
    </row>
    <row r="4" spans="1:21">
      <c r="A4" s="66">
        <v>2001</v>
      </c>
      <c r="B4" s="182">
        <v>2248623</v>
      </c>
      <c r="C4" s="182">
        <v>3</v>
      </c>
      <c r="D4" s="182">
        <v>0</v>
      </c>
      <c r="E4" s="182">
        <v>313485</v>
      </c>
      <c r="F4" s="182">
        <v>0</v>
      </c>
      <c r="G4" s="182">
        <v>0</v>
      </c>
      <c r="H4" s="182">
        <v>65</v>
      </c>
      <c r="I4" s="182">
        <v>0</v>
      </c>
      <c r="J4" s="182">
        <v>0</v>
      </c>
      <c r="K4" s="182">
        <v>0</v>
      </c>
      <c r="L4" s="182">
        <v>0</v>
      </c>
      <c r="M4" s="182">
        <v>957</v>
      </c>
      <c r="N4" s="182">
        <v>209</v>
      </c>
      <c r="O4" s="182">
        <v>354</v>
      </c>
      <c r="P4" s="182">
        <v>2563696</v>
      </c>
      <c r="Q4" s="204">
        <f t="shared" ref="Q4:Q27" si="0">H4+I4+J4+K4+L4</f>
        <v>65</v>
      </c>
      <c r="U4" s="5"/>
    </row>
    <row r="5" spans="1:21">
      <c r="A5" s="66">
        <v>2002</v>
      </c>
      <c r="B5" s="182">
        <v>2307834</v>
      </c>
      <c r="C5" s="182">
        <v>14</v>
      </c>
      <c r="D5" s="182">
        <v>0</v>
      </c>
      <c r="E5" s="182">
        <v>338661</v>
      </c>
      <c r="F5" s="182">
        <v>0</v>
      </c>
      <c r="G5" s="182">
        <v>0</v>
      </c>
      <c r="H5" s="182">
        <v>62</v>
      </c>
      <c r="I5" s="182">
        <v>0</v>
      </c>
      <c r="J5" s="182">
        <v>0</v>
      </c>
      <c r="K5" s="182">
        <v>0</v>
      </c>
      <c r="L5" s="182">
        <v>0</v>
      </c>
      <c r="M5" s="182">
        <v>1020</v>
      </c>
      <c r="N5" s="182">
        <v>172</v>
      </c>
      <c r="O5" s="182">
        <v>314</v>
      </c>
      <c r="P5" s="182">
        <v>2648077</v>
      </c>
      <c r="Q5" s="204">
        <f t="shared" si="0"/>
        <v>62</v>
      </c>
      <c r="U5" s="5"/>
    </row>
    <row r="6" spans="1:21">
      <c r="A6" s="66">
        <v>2003</v>
      </c>
      <c r="B6" s="182">
        <v>2387110</v>
      </c>
      <c r="C6" s="182">
        <v>39</v>
      </c>
      <c r="D6" s="182">
        <v>0</v>
      </c>
      <c r="E6" s="182">
        <v>370832</v>
      </c>
      <c r="F6" s="182">
        <v>0</v>
      </c>
      <c r="G6" s="182">
        <v>0</v>
      </c>
      <c r="H6" s="182">
        <v>66</v>
      </c>
      <c r="I6" s="182">
        <v>0</v>
      </c>
      <c r="J6" s="182">
        <v>0</v>
      </c>
      <c r="K6" s="182">
        <v>0</v>
      </c>
      <c r="L6" s="182">
        <v>0</v>
      </c>
      <c r="M6" s="182">
        <v>1095</v>
      </c>
      <c r="N6" s="182">
        <v>141</v>
      </c>
      <c r="O6" s="182">
        <v>275</v>
      </c>
      <c r="P6" s="182">
        <v>2759558</v>
      </c>
      <c r="Q6" s="204">
        <f t="shared" si="0"/>
        <v>66</v>
      </c>
      <c r="U6" s="5"/>
    </row>
    <row r="7" spans="1:21">
      <c r="A7" s="66">
        <v>2004</v>
      </c>
      <c r="B7" s="182">
        <v>2463782</v>
      </c>
      <c r="C7" s="182">
        <v>274</v>
      </c>
      <c r="D7" s="182">
        <v>0</v>
      </c>
      <c r="E7" s="182">
        <v>401585</v>
      </c>
      <c r="F7" s="182">
        <v>0</v>
      </c>
      <c r="G7" s="182">
        <v>0</v>
      </c>
      <c r="H7" s="182">
        <v>67</v>
      </c>
      <c r="I7" s="182">
        <v>0</v>
      </c>
      <c r="J7" s="182">
        <v>0</v>
      </c>
      <c r="K7" s="182">
        <v>0</v>
      </c>
      <c r="L7" s="182">
        <v>0</v>
      </c>
      <c r="M7" s="182">
        <v>1106</v>
      </c>
      <c r="N7" s="182">
        <v>108</v>
      </c>
      <c r="O7" s="182">
        <v>235</v>
      </c>
      <c r="P7" s="182">
        <v>2867157</v>
      </c>
      <c r="Q7" s="204">
        <f t="shared" si="0"/>
        <v>67</v>
      </c>
      <c r="U7" s="5"/>
    </row>
    <row r="8" spans="1:21">
      <c r="A8" s="66">
        <v>2005</v>
      </c>
      <c r="B8" s="182">
        <v>2533432</v>
      </c>
      <c r="C8" s="182">
        <v>709</v>
      </c>
      <c r="D8" s="182">
        <v>0</v>
      </c>
      <c r="E8" s="182">
        <v>431568</v>
      </c>
      <c r="F8" s="182">
        <v>0</v>
      </c>
      <c r="G8" s="182">
        <v>0</v>
      </c>
      <c r="H8" s="182">
        <v>68</v>
      </c>
      <c r="I8" s="182">
        <v>0</v>
      </c>
      <c r="J8" s="182">
        <v>0</v>
      </c>
      <c r="K8" s="182">
        <v>0</v>
      </c>
      <c r="L8" s="182">
        <v>0</v>
      </c>
      <c r="M8" s="182">
        <v>1173</v>
      </c>
      <c r="N8" s="182">
        <v>87</v>
      </c>
      <c r="O8" s="182">
        <v>211</v>
      </c>
      <c r="P8" s="182">
        <v>2967248</v>
      </c>
      <c r="Q8" s="204">
        <f t="shared" si="0"/>
        <v>68</v>
      </c>
      <c r="U8" s="5"/>
    </row>
    <row r="9" spans="1:21">
      <c r="A9" s="66">
        <v>2006</v>
      </c>
      <c r="B9" s="182">
        <v>2575506</v>
      </c>
      <c r="C9" s="182">
        <v>1444</v>
      </c>
      <c r="D9" s="182">
        <v>0</v>
      </c>
      <c r="E9" s="182">
        <v>451311</v>
      </c>
      <c r="F9" s="182">
        <v>0</v>
      </c>
      <c r="G9" s="182">
        <v>0</v>
      </c>
      <c r="H9" s="182">
        <v>69</v>
      </c>
      <c r="I9" s="182">
        <v>0</v>
      </c>
      <c r="J9" s="182">
        <v>0</v>
      </c>
      <c r="K9" s="182">
        <v>0</v>
      </c>
      <c r="L9" s="182">
        <v>0</v>
      </c>
      <c r="M9" s="182">
        <v>1313</v>
      </c>
      <c r="N9" s="182">
        <v>71</v>
      </c>
      <c r="O9" s="182">
        <v>190</v>
      </c>
      <c r="P9" s="182">
        <v>3029904</v>
      </c>
      <c r="Q9" s="204">
        <f t="shared" si="0"/>
        <v>69</v>
      </c>
      <c r="U9" s="5"/>
    </row>
    <row r="10" spans="1:21">
      <c r="A10" s="66">
        <v>2007</v>
      </c>
      <c r="B10" s="182">
        <v>2614322</v>
      </c>
      <c r="C10" s="182">
        <v>2288</v>
      </c>
      <c r="D10" s="182">
        <v>2</v>
      </c>
      <c r="E10" s="182">
        <v>470634</v>
      </c>
      <c r="F10" s="182">
        <v>0</v>
      </c>
      <c r="G10" s="182">
        <v>0</v>
      </c>
      <c r="H10" s="182">
        <v>68</v>
      </c>
      <c r="I10" s="182">
        <v>0</v>
      </c>
      <c r="J10" s="182">
        <v>0</v>
      </c>
      <c r="K10" s="182">
        <v>0</v>
      </c>
      <c r="L10" s="182">
        <v>0</v>
      </c>
      <c r="M10" s="182">
        <v>1413</v>
      </c>
      <c r="N10" s="182">
        <v>54</v>
      </c>
      <c r="O10" s="182">
        <v>176</v>
      </c>
      <c r="P10" s="182">
        <v>3088957</v>
      </c>
      <c r="Q10" s="204">
        <f t="shared" si="0"/>
        <v>68</v>
      </c>
      <c r="U10" s="5"/>
    </row>
    <row r="11" spans="1:21">
      <c r="A11" s="66">
        <v>2008</v>
      </c>
      <c r="B11" s="182">
        <v>2622355</v>
      </c>
      <c r="C11" s="182">
        <v>3197</v>
      </c>
      <c r="D11" s="182">
        <v>2</v>
      </c>
      <c r="E11" s="182">
        <v>481700</v>
      </c>
      <c r="F11" s="182">
        <v>0</v>
      </c>
      <c r="G11" s="182">
        <v>0</v>
      </c>
      <c r="H11" s="182">
        <v>72</v>
      </c>
      <c r="I11" s="182">
        <v>0</v>
      </c>
      <c r="J11" s="182">
        <v>0</v>
      </c>
      <c r="K11" s="182">
        <v>0</v>
      </c>
      <c r="L11" s="182">
        <v>0</v>
      </c>
      <c r="M11" s="182">
        <v>1441</v>
      </c>
      <c r="N11" s="182">
        <v>49</v>
      </c>
      <c r="O11" s="182">
        <v>165</v>
      </c>
      <c r="P11" s="182">
        <v>3108981</v>
      </c>
      <c r="Q11" s="204">
        <f t="shared" si="0"/>
        <v>72</v>
      </c>
      <c r="U11" s="5"/>
    </row>
    <row r="12" spans="1:21">
      <c r="A12" s="66">
        <v>2009</v>
      </c>
      <c r="B12" s="182">
        <v>2609851</v>
      </c>
      <c r="C12" s="182">
        <v>3887</v>
      </c>
      <c r="D12" s="182">
        <v>2</v>
      </c>
      <c r="E12" s="182">
        <v>484825</v>
      </c>
      <c r="F12" s="182">
        <v>0</v>
      </c>
      <c r="G12" s="182">
        <v>0</v>
      </c>
      <c r="H12" s="182">
        <v>73</v>
      </c>
      <c r="I12" s="182">
        <v>0</v>
      </c>
      <c r="J12" s="182">
        <v>0</v>
      </c>
      <c r="K12" s="182">
        <v>0</v>
      </c>
      <c r="L12" s="182">
        <v>0</v>
      </c>
      <c r="M12" s="182">
        <v>1431</v>
      </c>
      <c r="N12" s="182">
        <v>44</v>
      </c>
      <c r="O12" s="182">
        <v>153</v>
      </c>
      <c r="P12" s="182">
        <v>3100266</v>
      </c>
      <c r="Q12" s="204">
        <f t="shared" si="0"/>
        <v>73</v>
      </c>
      <c r="U12" s="5"/>
    </row>
    <row r="13" spans="1:21">
      <c r="A13" s="66">
        <v>2010</v>
      </c>
      <c r="B13" s="182">
        <v>2626165</v>
      </c>
      <c r="C13" s="182">
        <v>4976</v>
      </c>
      <c r="D13" s="182">
        <v>2</v>
      </c>
      <c r="E13" s="182">
        <v>490065</v>
      </c>
      <c r="F13" s="182">
        <v>0</v>
      </c>
      <c r="G13" s="182">
        <v>0</v>
      </c>
      <c r="H13" s="182">
        <v>83</v>
      </c>
      <c r="I13" s="182">
        <v>0</v>
      </c>
      <c r="J13" s="182">
        <v>0</v>
      </c>
      <c r="K13" s="182">
        <v>1</v>
      </c>
      <c r="L13" s="182">
        <v>0</v>
      </c>
      <c r="M13" s="182">
        <v>1392</v>
      </c>
      <c r="N13" s="182">
        <v>41</v>
      </c>
      <c r="O13" s="182">
        <v>146</v>
      </c>
      <c r="P13" s="182">
        <v>3122871</v>
      </c>
      <c r="Q13" s="204">
        <f t="shared" si="0"/>
        <v>84</v>
      </c>
      <c r="U13" s="5"/>
    </row>
    <row r="14" spans="1:21">
      <c r="A14" s="66">
        <v>2011</v>
      </c>
      <c r="B14" s="182">
        <v>2615414</v>
      </c>
      <c r="C14" s="182">
        <v>6300</v>
      </c>
      <c r="D14" s="182">
        <v>1</v>
      </c>
      <c r="E14" s="182">
        <v>494633</v>
      </c>
      <c r="F14" s="182">
        <v>0</v>
      </c>
      <c r="G14" s="182">
        <v>0</v>
      </c>
      <c r="H14" s="182">
        <v>96</v>
      </c>
      <c r="I14" s="182">
        <v>0</v>
      </c>
      <c r="J14" s="182">
        <v>0</v>
      </c>
      <c r="K14" s="182">
        <v>1</v>
      </c>
      <c r="L14" s="182">
        <v>0</v>
      </c>
      <c r="M14" s="182">
        <v>1323</v>
      </c>
      <c r="N14" s="182">
        <v>38</v>
      </c>
      <c r="O14" s="182">
        <v>145</v>
      </c>
      <c r="P14" s="182">
        <v>3117951</v>
      </c>
      <c r="Q14" s="204">
        <f t="shared" si="0"/>
        <v>97</v>
      </c>
      <c r="U14" s="5"/>
    </row>
    <row r="15" spans="1:21">
      <c r="A15" s="66">
        <v>2012</v>
      </c>
      <c r="B15" s="182">
        <v>2644785</v>
      </c>
      <c r="C15" s="182">
        <v>7975</v>
      </c>
      <c r="D15" s="182">
        <v>1</v>
      </c>
      <c r="E15" s="182">
        <v>511704</v>
      </c>
      <c r="F15" s="182">
        <v>1</v>
      </c>
      <c r="G15" s="182">
        <v>0</v>
      </c>
      <c r="H15" s="182">
        <v>117</v>
      </c>
      <c r="I15" s="182">
        <v>0</v>
      </c>
      <c r="J15" s="182">
        <v>0</v>
      </c>
      <c r="K15" s="182">
        <v>6</v>
      </c>
      <c r="L15" s="182">
        <v>0</v>
      </c>
      <c r="M15" s="182">
        <v>1314</v>
      </c>
      <c r="N15" s="182">
        <v>36</v>
      </c>
      <c r="O15" s="182">
        <v>140</v>
      </c>
      <c r="P15" s="182">
        <v>3166079</v>
      </c>
      <c r="Q15" s="204">
        <f t="shared" si="0"/>
        <v>123</v>
      </c>
      <c r="U15" s="5"/>
    </row>
    <row r="16" spans="1:21">
      <c r="A16" s="66">
        <v>2013</v>
      </c>
      <c r="B16" s="182">
        <v>2693209</v>
      </c>
      <c r="C16" s="182">
        <v>9717</v>
      </c>
      <c r="D16" s="182">
        <v>1</v>
      </c>
      <c r="E16" s="182">
        <v>539128</v>
      </c>
      <c r="F16" s="182">
        <v>19</v>
      </c>
      <c r="G16" s="182">
        <v>0</v>
      </c>
      <c r="H16" s="182">
        <v>148</v>
      </c>
      <c r="I16" s="182">
        <v>0</v>
      </c>
      <c r="J16" s="182">
        <v>0</v>
      </c>
      <c r="K16" s="182">
        <v>12</v>
      </c>
      <c r="L16" s="182">
        <v>0</v>
      </c>
      <c r="M16" s="182">
        <v>1314</v>
      </c>
      <c r="N16" s="182">
        <v>36</v>
      </c>
      <c r="O16" s="182">
        <v>140</v>
      </c>
      <c r="P16" s="182">
        <v>3243724</v>
      </c>
      <c r="Q16" s="204">
        <f t="shared" si="0"/>
        <v>160</v>
      </c>
      <c r="U16" s="5"/>
    </row>
    <row r="17" spans="1:21">
      <c r="A17" s="66">
        <v>2014</v>
      </c>
      <c r="B17" s="182">
        <v>2774230</v>
      </c>
      <c r="C17" s="182">
        <v>11621</v>
      </c>
      <c r="D17" s="182">
        <v>1</v>
      </c>
      <c r="E17" s="182">
        <v>571453</v>
      </c>
      <c r="F17" s="182">
        <v>30</v>
      </c>
      <c r="G17" s="182">
        <v>0</v>
      </c>
      <c r="H17" s="182">
        <v>258</v>
      </c>
      <c r="I17" s="182">
        <v>7</v>
      </c>
      <c r="J17" s="182">
        <v>0</v>
      </c>
      <c r="K17" s="182">
        <v>219</v>
      </c>
      <c r="L17" s="182">
        <v>0</v>
      </c>
      <c r="M17" s="182">
        <v>1348</v>
      </c>
      <c r="N17" s="182">
        <v>32</v>
      </c>
      <c r="O17" s="182">
        <v>137</v>
      </c>
      <c r="P17" s="182">
        <v>3359336</v>
      </c>
      <c r="Q17" s="204">
        <f t="shared" si="0"/>
        <v>484</v>
      </c>
      <c r="U17" s="5"/>
    </row>
    <row r="18" spans="1:21">
      <c r="A18" s="66">
        <v>2015</v>
      </c>
      <c r="B18" s="182">
        <v>2858914</v>
      </c>
      <c r="C18" s="182">
        <v>14348</v>
      </c>
      <c r="D18" s="182">
        <v>1</v>
      </c>
      <c r="E18" s="182">
        <v>606847</v>
      </c>
      <c r="F18" s="182">
        <v>37</v>
      </c>
      <c r="G18" s="182">
        <v>0</v>
      </c>
      <c r="H18" s="182">
        <v>522</v>
      </c>
      <c r="I18" s="182">
        <v>47</v>
      </c>
      <c r="J18" s="182">
        <v>0</v>
      </c>
      <c r="K18" s="182">
        <v>419</v>
      </c>
      <c r="L18" s="182">
        <v>0</v>
      </c>
      <c r="M18" s="182">
        <v>1366</v>
      </c>
      <c r="N18" s="182">
        <v>30</v>
      </c>
      <c r="O18" s="182">
        <v>134</v>
      </c>
      <c r="P18" s="182">
        <v>3482665</v>
      </c>
      <c r="Q18" s="204">
        <f t="shared" si="0"/>
        <v>988</v>
      </c>
      <c r="U18" s="5"/>
    </row>
    <row r="19" spans="1:21">
      <c r="A19" s="66">
        <v>2016</v>
      </c>
      <c r="B19" s="182">
        <v>2956593</v>
      </c>
      <c r="C19" s="182">
        <v>18576</v>
      </c>
      <c r="D19" s="182">
        <v>1</v>
      </c>
      <c r="E19" s="182">
        <v>651627</v>
      </c>
      <c r="F19" s="182">
        <v>44</v>
      </c>
      <c r="G19" s="182">
        <v>0</v>
      </c>
      <c r="H19" s="182">
        <v>1580</v>
      </c>
      <c r="I19" s="182">
        <v>135</v>
      </c>
      <c r="J19" s="182">
        <v>0</v>
      </c>
      <c r="K19" s="182">
        <v>763</v>
      </c>
      <c r="L19" s="182">
        <v>0</v>
      </c>
      <c r="M19" s="182">
        <v>1308</v>
      </c>
      <c r="N19" s="182">
        <v>28</v>
      </c>
      <c r="O19" s="182">
        <v>130</v>
      </c>
      <c r="P19" s="182">
        <v>3630785</v>
      </c>
      <c r="Q19" s="204">
        <f t="shared" si="0"/>
        <v>2478</v>
      </c>
      <c r="U19" s="5"/>
    </row>
    <row r="20" spans="1:21">
      <c r="A20" s="66">
        <v>2017</v>
      </c>
      <c r="B20" s="182">
        <v>3047595</v>
      </c>
      <c r="C20" s="182">
        <v>24628</v>
      </c>
      <c r="D20" s="182">
        <v>33</v>
      </c>
      <c r="E20" s="182">
        <v>703002</v>
      </c>
      <c r="F20" s="182">
        <v>45</v>
      </c>
      <c r="G20" s="182">
        <v>0</v>
      </c>
      <c r="H20" s="182">
        <v>4476</v>
      </c>
      <c r="I20" s="182">
        <v>247</v>
      </c>
      <c r="J20" s="182">
        <v>0</v>
      </c>
      <c r="K20" s="182">
        <v>1409</v>
      </c>
      <c r="L20" s="182">
        <v>8</v>
      </c>
      <c r="M20" s="182">
        <v>1233</v>
      </c>
      <c r="N20" s="182">
        <v>29</v>
      </c>
      <c r="O20" s="182">
        <v>129</v>
      </c>
      <c r="P20" s="182">
        <v>3782834</v>
      </c>
      <c r="Q20" s="204">
        <f t="shared" si="0"/>
        <v>6140</v>
      </c>
      <c r="U20" s="5"/>
    </row>
    <row r="21" spans="1:21">
      <c r="A21" s="66">
        <v>2018</v>
      </c>
      <c r="B21" s="182">
        <v>3100214</v>
      </c>
      <c r="C21" s="182">
        <v>33640</v>
      </c>
      <c r="D21" s="182">
        <v>309</v>
      </c>
      <c r="E21" s="182">
        <v>751692</v>
      </c>
      <c r="F21" s="182">
        <v>46</v>
      </c>
      <c r="G21" s="182">
        <v>3</v>
      </c>
      <c r="H21" s="182">
        <v>8769</v>
      </c>
      <c r="I21" s="182">
        <v>343</v>
      </c>
      <c r="J21" s="182">
        <v>0</v>
      </c>
      <c r="K21" s="182">
        <v>2583</v>
      </c>
      <c r="L21" s="182">
        <v>20</v>
      </c>
      <c r="M21" s="182">
        <v>1166</v>
      </c>
      <c r="N21" s="182">
        <v>29</v>
      </c>
      <c r="O21" s="182">
        <v>127</v>
      </c>
      <c r="P21" s="182">
        <v>3898941</v>
      </c>
      <c r="Q21" s="204">
        <f t="shared" si="0"/>
        <v>11715</v>
      </c>
      <c r="U21" s="5"/>
    </row>
    <row r="22" spans="1:21">
      <c r="A22" s="66">
        <v>2019</v>
      </c>
      <c r="B22" s="182">
        <v>3129051</v>
      </c>
      <c r="C22" s="182">
        <v>51090</v>
      </c>
      <c r="D22" s="182">
        <v>809</v>
      </c>
      <c r="E22" s="182">
        <v>794382</v>
      </c>
      <c r="F22" s="182">
        <v>47</v>
      </c>
      <c r="G22" s="182">
        <v>5</v>
      </c>
      <c r="H22" s="182">
        <v>14047</v>
      </c>
      <c r="I22" s="182">
        <v>427</v>
      </c>
      <c r="J22" s="182">
        <v>2</v>
      </c>
      <c r="K22" s="182">
        <v>4210</v>
      </c>
      <c r="L22" s="182">
        <v>20</v>
      </c>
      <c r="M22" s="182">
        <v>1107</v>
      </c>
      <c r="N22" s="182">
        <v>26</v>
      </c>
      <c r="O22" s="182">
        <v>121</v>
      </c>
      <c r="P22" s="182">
        <v>3995344</v>
      </c>
      <c r="Q22" s="204">
        <f t="shared" si="0"/>
        <v>18706</v>
      </c>
      <c r="U22" s="5"/>
    </row>
    <row r="23" spans="1:21">
      <c r="A23" s="66">
        <v>2020</v>
      </c>
      <c r="B23" s="182">
        <v>3112990</v>
      </c>
      <c r="C23" s="182">
        <v>74504</v>
      </c>
      <c r="D23" s="182">
        <v>1210</v>
      </c>
      <c r="E23" s="182">
        <v>822017</v>
      </c>
      <c r="F23" s="182">
        <v>53</v>
      </c>
      <c r="G23" s="182">
        <v>5</v>
      </c>
      <c r="H23" s="182">
        <v>17945</v>
      </c>
      <c r="I23" s="182">
        <v>471</v>
      </c>
      <c r="J23" s="182">
        <v>5</v>
      </c>
      <c r="K23" s="182">
        <v>5682</v>
      </c>
      <c r="L23" s="182">
        <v>19</v>
      </c>
      <c r="M23" s="182">
        <v>1038</v>
      </c>
      <c r="N23" s="182">
        <v>25</v>
      </c>
      <c r="O23" s="182">
        <v>120</v>
      </c>
      <c r="P23" s="182">
        <v>4036084</v>
      </c>
      <c r="Q23" s="204">
        <f t="shared" si="0"/>
        <v>24122</v>
      </c>
      <c r="U23" s="5"/>
    </row>
    <row r="24" spans="1:21">
      <c r="A24" s="66">
        <v>2021</v>
      </c>
      <c r="B24" s="182">
        <v>3108199</v>
      </c>
      <c r="C24" s="182">
        <v>110845</v>
      </c>
      <c r="D24" s="182">
        <v>1731</v>
      </c>
      <c r="E24" s="182">
        <v>863547</v>
      </c>
      <c r="F24" s="182">
        <v>62</v>
      </c>
      <c r="G24" s="182">
        <v>6</v>
      </c>
      <c r="H24" s="182">
        <v>27380</v>
      </c>
      <c r="I24" s="182">
        <v>512</v>
      </c>
      <c r="J24" s="182">
        <v>6</v>
      </c>
      <c r="K24" s="182">
        <v>9238</v>
      </c>
      <c r="L24" s="182">
        <v>19</v>
      </c>
      <c r="M24" s="182">
        <v>955</v>
      </c>
      <c r="N24" s="182">
        <v>24</v>
      </c>
      <c r="O24" s="182">
        <v>117</v>
      </c>
      <c r="P24" s="182">
        <v>4122641</v>
      </c>
      <c r="Q24" s="204">
        <f t="shared" si="0"/>
        <v>37155</v>
      </c>
      <c r="U24" s="5"/>
    </row>
    <row r="25" spans="1:21">
      <c r="A25" s="66">
        <v>2022</v>
      </c>
      <c r="B25" s="182">
        <v>3069571</v>
      </c>
      <c r="C25" s="182">
        <v>159363</v>
      </c>
      <c r="D25" s="182">
        <v>2827</v>
      </c>
      <c r="E25" s="182">
        <v>896424</v>
      </c>
      <c r="F25" s="182">
        <v>74</v>
      </c>
      <c r="G25" s="182">
        <v>6</v>
      </c>
      <c r="H25" s="182">
        <v>47040</v>
      </c>
      <c r="I25" s="182">
        <v>542</v>
      </c>
      <c r="J25" s="182">
        <v>17</v>
      </c>
      <c r="K25" s="182">
        <v>18445</v>
      </c>
      <c r="L25" s="182">
        <v>21</v>
      </c>
      <c r="M25" s="182">
        <v>877</v>
      </c>
      <c r="N25" s="182">
        <v>23</v>
      </c>
      <c r="O25" s="182">
        <v>115</v>
      </c>
      <c r="P25" s="182">
        <v>4195345</v>
      </c>
      <c r="Q25" s="204">
        <f t="shared" si="0"/>
        <v>66065</v>
      </c>
      <c r="U25" s="5"/>
    </row>
    <row r="26" spans="1:21">
      <c r="A26" s="66">
        <v>2023</v>
      </c>
      <c r="B26" s="182">
        <v>3005727</v>
      </c>
      <c r="C26" s="182">
        <v>241241</v>
      </c>
      <c r="D26" s="182">
        <v>5548</v>
      </c>
      <c r="E26" s="182">
        <v>914085</v>
      </c>
      <c r="F26" s="182">
        <v>212</v>
      </c>
      <c r="G26" s="182">
        <v>7</v>
      </c>
      <c r="H26" s="182">
        <v>72827</v>
      </c>
      <c r="I26" s="182">
        <v>551</v>
      </c>
      <c r="J26" s="182">
        <v>18</v>
      </c>
      <c r="K26" s="182">
        <v>30247</v>
      </c>
      <c r="L26" s="182">
        <v>22</v>
      </c>
      <c r="M26" s="182">
        <v>813</v>
      </c>
      <c r="N26" s="182">
        <v>23</v>
      </c>
      <c r="O26" s="182">
        <v>114</v>
      </c>
      <c r="P26" s="182">
        <v>4271435</v>
      </c>
      <c r="Q26" s="204">
        <f t="shared" si="0"/>
        <v>103665</v>
      </c>
      <c r="U26" s="5"/>
    </row>
    <row r="27" spans="1:21">
      <c r="A27" s="66">
        <v>2024</v>
      </c>
      <c r="B27" s="182">
        <v>2952568</v>
      </c>
      <c r="C27" s="182">
        <v>307968</v>
      </c>
      <c r="D27" s="182">
        <v>7285</v>
      </c>
      <c r="E27" s="182">
        <v>923050</v>
      </c>
      <c r="F27" s="182">
        <v>4338</v>
      </c>
      <c r="G27" s="182">
        <v>7</v>
      </c>
      <c r="H27" s="182">
        <v>78834</v>
      </c>
      <c r="I27" s="182">
        <v>535</v>
      </c>
      <c r="J27" s="182">
        <v>37</v>
      </c>
      <c r="K27" s="182">
        <v>34287</v>
      </c>
      <c r="L27" s="182">
        <v>22</v>
      </c>
      <c r="M27" s="182">
        <v>764</v>
      </c>
      <c r="N27" s="182">
        <v>23</v>
      </c>
      <c r="O27" s="182">
        <v>115</v>
      </c>
      <c r="P27" s="182">
        <v>4309833</v>
      </c>
      <c r="Q27" s="204">
        <f t="shared" si="0"/>
        <v>113715</v>
      </c>
      <c r="U27" s="5"/>
    </row>
    <row r="28" spans="1:21">
      <c r="A28" s="77"/>
      <c r="B28" s="42"/>
      <c r="C28" s="42"/>
      <c r="D28" s="42"/>
      <c r="E28" s="42"/>
      <c r="F28" s="42"/>
      <c r="G28" s="42"/>
      <c r="H28" s="42"/>
      <c r="I28" s="42"/>
      <c r="J28" s="42"/>
      <c r="K28" s="42"/>
      <c r="L28" s="42"/>
      <c r="M28" s="42"/>
    </row>
    <row r="29" spans="1:21">
      <c r="A29" s="77"/>
      <c r="B29" s="42"/>
      <c r="C29" s="42"/>
      <c r="D29" s="42"/>
      <c r="E29" s="42"/>
      <c r="F29" s="42"/>
      <c r="G29" s="42"/>
      <c r="H29" s="42"/>
      <c r="I29" s="42"/>
      <c r="J29" s="42"/>
      <c r="K29" s="42"/>
      <c r="L29" s="42"/>
      <c r="M29" s="42"/>
    </row>
    <row r="30" spans="1:21">
      <c r="A30" s="77"/>
    </row>
    <row r="31" spans="1:21">
      <c r="A31" s="77"/>
      <c r="B31" s="42"/>
      <c r="C31" s="42"/>
      <c r="D31" s="42"/>
      <c r="E31" s="42"/>
      <c r="F31" s="42"/>
      <c r="G31" s="42"/>
      <c r="H31" s="42"/>
      <c r="I31" s="42"/>
      <c r="J31" s="42"/>
      <c r="K31" s="42"/>
      <c r="L31" s="42"/>
      <c r="M31" s="42"/>
    </row>
    <row r="32" spans="1:21">
      <c r="A32" s="77"/>
      <c r="B32" s="66"/>
      <c r="C32" s="66"/>
      <c r="D32" s="66"/>
      <c r="E32" s="66"/>
      <c r="F32" s="66"/>
      <c r="G32" s="66"/>
      <c r="H32" s="66"/>
      <c r="I32" s="66"/>
      <c r="J32" s="66"/>
      <c r="K32" s="66"/>
      <c r="L32" s="66"/>
      <c r="M32" s="66"/>
      <c r="N32" s="66"/>
      <c r="O32" s="66"/>
    </row>
    <row r="33" spans="1:13">
      <c r="A33" s="77"/>
      <c r="B33" s="42"/>
      <c r="C33" s="42"/>
      <c r="D33" s="42"/>
      <c r="E33" s="42"/>
      <c r="F33" s="42"/>
      <c r="G33" s="42"/>
      <c r="H33" s="42"/>
      <c r="I33" s="42"/>
      <c r="J33" s="42"/>
      <c r="K33" s="42"/>
      <c r="L33" s="42"/>
      <c r="M33" s="42"/>
    </row>
    <row r="34" spans="1:13">
      <c r="A34" s="77"/>
      <c r="B34" s="42"/>
      <c r="C34" s="42"/>
      <c r="D34" s="42"/>
      <c r="E34" s="42"/>
      <c r="F34" s="42"/>
      <c r="G34" s="42"/>
      <c r="H34" s="42"/>
      <c r="I34" s="42"/>
      <c r="J34" s="42"/>
      <c r="K34" s="42"/>
      <c r="L34" s="42"/>
      <c r="M34" s="42"/>
    </row>
    <row r="35" spans="1:13">
      <c r="A35" s="77"/>
      <c r="B35" s="42"/>
      <c r="C35" s="42"/>
      <c r="D35" s="42"/>
      <c r="E35" s="42"/>
      <c r="F35" s="42"/>
      <c r="G35" s="42"/>
      <c r="H35" s="42"/>
      <c r="I35" s="42"/>
      <c r="J35" s="42"/>
      <c r="K35" s="42"/>
      <c r="L35" s="42"/>
      <c r="M35" s="42"/>
    </row>
    <row r="36" spans="1:13">
      <c r="A36" s="77"/>
      <c r="B36" s="42"/>
      <c r="C36" s="42"/>
      <c r="D36" s="42"/>
      <c r="E36" s="42"/>
      <c r="F36" s="42"/>
      <c r="G36" s="42"/>
      <c r="H36" s="42"/>
      <c r="I36" s="42"/>
      <c r="J36" s="42"/>
      <c r="K36" s="42"/>
      <c r="L36" s="42"/>
      <c r="M36" s="42"/>
    </row>
    <row r="37" spans="1:13">
      <c r="A37" s="77"/>
      <c r="B37" s="42"/>
      <c r="C37" s="42"/>
      <c r="D37" s="42"/>
      <c r="E37" s="42"/>
      <c r="F37" s="42"/>
      <c r="G37" s="42"/>
      <c r="H37" s="42"/>
      <c r="I37" s="42"/>
      <c r="J37" s="42"/>
      <c r="K37" s="42"/>
      <c r="L37" s="42"/>
      <c r="M37" s="42"/>
    </row>
    <row r="38" spans="1:13">
      <c r="A38" s="77"/>
      <c r="B38" s="42"/>
      <c r="C38" s="42"/>
      <c r="D38" s="42"/>
      <c r="E38" s="42"/>
      <c r="F38" s="42"/>
      <c r="G38" s="42"/>
      <c r="H38" s="42"/>
      <c r="I38" s="42"/>
      <c r="J38" s="42"/>
      <c r="K38" s="42"/>
      <c r="L38" s="42"/>
      <c r="M38" s="42"/>
    </row>
    <row r="39" spans="1:13">
      <c r="A39" s="77"/>
      <c r="B39" s="42"/>
      <c r="C39" s="42"/>
      <c r="D39" s="42"/>
      <c r="E39" s="42"/>
      <c r="F39" s="42"/>
      <c r="G39" s="42"/>
      <c r="H39" s="42"/>
      <c r="I39" s="42"/>
      <c r="J39" s="42"/>
      <c r="K39" s="42"/>
      <c r="L39" s="42"/>
      <c r="M39" s="42"/>
    </row>
    <row r="40" spans="1:13">
      <c r="A40" s="77"/>
      <c r="B40" s="42"/>
      <c r="C40" s="42"/>
      <c r="D40" s="42"/>
      <c r="E40" s="42"/>
      <c r="F40" s="42"/>
      <c r="G40" s="42"/>
      <c r="H40" s="42"/>
      <c r="I40" s="42"/>
      <c r="J40" s="42"/>
      <c r="K40" s="42"/>
      <c r="L40" s="42"/>
      <c r="M40" s="42"/>
    </row>
    <row r="41" spans="1:13">
      <c r="A41" s="77"/>
      <c r="B41" s="42"/>
      <c r="C41" s="42"/>
      <c r="D41" s="42"/>
      <c r="E41" s="42"/>
      <c r="F41" s="42"/>
      <c r="G41" s="42"/>
      <c r="H41" s="42"/>
      <c r="I41" s="42"/>
      <c r="J41" s="42"/>
      <c r="K41" s="42"/>
      <c r="L41" s="42"/>
      <c r="M41" s="42"/>
    </row>
    <row r="42" spans="1:13">
      <c r="A42" s="77"/>
      <c r="B42" s="42"/>
      <c r="C42" s="42"/>
      <c r="D42" s="42"/>
      <c r="E42" s="42"/>
      <c r="F42" s="42"/>
      <c r="G42" s="42"/>
      <c r="H42" s="42"/>
      <c r="I42" s="42"/>
      <c r="J42" s="42"/>
      <c r="K42" s="42"/>
      <c r="L42" s="42"/>
      <c r="M42" s="42"/>
    </row>
    <row r="43" spans="1:13">
      <c r="A43" s="77"/>
      <c r="B43" s="42"/>
      <c r="C43" s="42"/>
      <c r="D43" s="42"/>
      <c r="E43" s="42"/>
      <c r="F43" s="42"/>
      <c r="G43" s="42"/>
      <c r="H43" s="42"/>
      <c r="I43" s="42"/>
      <c r="J43" s="42"/>
      <c r="K43" s="42"/>
      <c r="L43" s="42"/>
      <c r="M43" s="42"/>
    </row>
    <row r="44" spans="1:13">
      <c r="A44" s="77"/>
      <c r="B44" s="42"/>
      <c r="C44" s="42"/>
      <c r="D44" s="42"/>
      <c r="E44" s="42"/>
      <c r="F44" s="42"/>
      <c r="G44" s="42"/>
      <c r="H44" s="42"/>
      <c r="I44" s="42"/>
      <c r="J44" s="42"/>
      <c r="K44" s="42"/>
      <c r="L44" s="42"/>
      <c r="M44" s="42"/>
    </row>
    <row r="45" spans="1:13">
      <c r="A45" s="77"/>
      <c r="B45" s="42"/>
      <c r="C45" s="42"/>
      <c r="D45" s="42"/>
      <c r="E45" s="42"/>
      <c r="F45" s="42"/>
      <c r="G45" s="42"/>
      <c r="H45" s="42"/>
      <c r="I45" s="42"/>
      <c r="J45" s="42"/>
      <c r="K45" s="42"/>
      <c r="L45" s="42"/>
      <c r="M45" s="42"/>
    </row>
    <row r="46" spans="1:13">
      <c r="A46" s="41"/>
    </row>
  </sheetData>
  <mergeCells count="1">
    <mergeCell ref="O1:Q1"/>
  </mergeCells>
  <hyperlinks>
    <hyperlink ref="O1:Q1" location="Contents!A1" display="Back to Contents" xr:uid="{00000000-0004-0000-1F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R40"/>
  <sheetViews>
    <sheetView workbookViewId="0">
      <selection activeCell="I1" sqref="I1"/>
    </sheetView>
  </sheetViews>
  <sheetFormatPr baseColWidth="10" defaultColWidth="8.83203125" defaultRowHeight="13"/>
  <cols>
    <col min="1" max="1" width="26.33203125" customWidth="1"/>
    <col min="2" max="2" width="13.5" customWidth="1"/>
    <col min="3" max="3" width="17.33203125" bestFit="1" customWidth="1"/>
    <col min="4" max="7" width="13.5" customWidth="1"/>
    <col min="9" max="9" width="8.83203125" customWidth="1"/>
  </cols>
  <sheetData>
    <row r="1" spans="1:18" ht="14">
      <c r="A1" s="17" t="s">
        <v>585</v>
      </c>
      <c r="B1" s="160"/>
      <c r="C1" s="160"/>
      <c r="D1" s="160"/>
      <c r="E1" s="214" t="s">
        <v>77</v>
      </c>
      <c r="F1" s="214"/>
      <c r="G1" s="214"/>
    </row>
    <row r="2" spans="1:18">
      <c r="A2" s="42"/>
      <c r="B2" s="49" t="s">
        <v>153</v>
      </c>
      <c r="C2" s="49" t="s">
        <v>586</v>
      </c>
      <c r="D2" s="49" t="s">
        <v>82</v>
      </c>
      <c r="E2" s="49" t="s">
        <v>269</v>
      </c>
      <c r="F2" s="49" t="s">
        <v>587</v>
      </c>
      <c r="G2" s="49" t="s">
        <v>85</v>
      </c>
    </row>
    <row r="3" spans="1:18">
      <c r="A3" s="42" t="s">
        <v>448</v>
      </c>
      <c r="B3" s="182">
        <v>2952568</v>
      </c>
      <c r="C3" s="182">
        <v>206658</v>
      </c>
      <c r="D3" s="182">
        <v>2626</v>
      </c>
      <c r="E3" s="182">
        <v>130</v>
      </c>
      <c r="F3" s="182">
        <v>1538</v>
      </c>
      <c r="G3" s="182">
        <v>3163520</v>
      </c>
      <c r="I3" s="161"/>
    </row>
    <row r="4" spans="1:18">
      <c r="A4" s="42" t="s">
        <v>572</v>
      </c>
      <c r="B4" s="182">
        <v>307968</v>
      </c>
      <c r="C4" s="182">
        <v>1</v>
      </c>
      <c r="D4" s="182">
        <v>1</v>
      </c>
      <c r="E4" s="182">
        <v>1</v>
      </c>
      <c r="F4" s="182">
        <v>3</v>
      </c>
      <c r="G4" s="182">
        <v>307974</v>
      </c>
      <c r="I4" s="161"/>
      <c r="R4" s="78"/>
    </row>
    <row r="5" spans="1:18">
      <c r="A5" s="42" t="s">
        <v>573</v>
      </c>
      <c r="B5" s="182">
        <v>7285</v>
      </c>
      <c r="C5" s="182">
        <v>1</v>
      </c>
      <c r="D5" s="182">
        <v>0</v>
      </c>
      <c r="E5" s="182">
        <v>0</v>
      </c>
      <c r="F5" s="182">
        <v>0</v>
      </c>
      <c r="G5" s="182">
        <v>7286</v>
      </c>
      <c r="I5" s="161"/>
      <c r="R5" s="78"/>
    </row>
    <row r="6" spans="1:18">
      <c r="A6" s="42" t="s">
        <v>449</v>
      </c>
      <c r="B6" s="182">
        <v>923050</v>
      </c>
      <c r="C6" s="182">
        <v>12</v>
      </c>
      <c r="D6" s="182">
        <v>171511</v>
      </c>
      <c r="E6" s="182">
        <v>11381</v>
      </c>
      <c r="F6" s="182">
        <v>37169</v>
      </c>
      <c r="G6" s="182">
        <v>1143123</v>
      </c>
      <c r="I6" s="161"/>
    </row>
    <row r="7" spans="1:18">
      <c r="A7" s="42" t="s">
        <v>574</v>
      </c>
      <c r="B7" s="182">
        <v>4338</v>
      </c>
      <c r="C7" s="182">
        <v>0</v>
      </c>
      <c r="D7" s="182">
        <v>190</v>
      </c>
      <c r="E7" s="182">
        <v>0</v>
      </c>
      <c r="F7" s="182">
        <v>18</v>
      </c>
      <c r="G7" s="182">
        <v>4546</v>
      </c>
      <c r="I7" s="161"/>
    </row>
    <row r="8" spans="1:18">
      <c r="A8" s="42" t="s">
        <v>575</v>
      </c>
      <c r="B8" s="182">
        <v>7</v>
      </c>
      <c r="C8" s="182">
        <v>6</v>
      </c>
      <c r="D8" s="182">
        <v>39</v>
      </c>
      <c r="E8" s="182">
        <v>0</v>
      </c>
      <c r="F8" s="182">
        <v>8</v>
      </c>
      <c r="G8" s="182">
        <v>60</v>
      </c>
      <c r="I8" s="161"/>
    </row>
    <row r="9" spans="1:18">
      <c r="A9" s="42" t="s">
        <v>576</v>
      </c>
      <c r="B9" s="182">
        <v>78834</v>
      </c>
      <c r="C9" s="182">
        <v>2698</v>
      </c>
      <c r="D9" s="182">
        <v>269</v>
      </c>
      <c r="E9" s="182">
        <v>515</v>
      </c>
      <c r="F9" s="182">
        <v>82</v>
      </c>
      <c r="G9" s="182">
        <v>82398</v>
      </c>
      <c r="I9" s="161"/>
      <c r="K9" s="162"/>
    </row>
    <row r="10" spans="1:18">
      <c r="A10" s="42" t="s">
        <v>577</v>
      </c>
      <c r="B10" s="182">
        <v>535</v>
      </c>
      <c r="C10" s="182">
        <v>0</v>
      </c>
      <c r="D10" s="182">
        <v>0</v>
      </c>
      <c r="E10" s="182">
        <v>0</v>
      </c>
      <c r="F10" s="182">
        <v>0</v>
      </c>
      <c r="G10" s="182">
        <v>535</v>
      </c>
      <c r="I10" s="161"/>
    </row>
    <row r="11" spans="1:18">
      <c r="A11" s="42" t="s">
        <v>578</v>
      </c>
      <c r="B11" s="182">
        <v>0</v>
      </c>
      <c r="C11" s="182">
        <v>0</v>
      </c>
      <c r="D11" s="182">
        <v>0</v>
      </c>
      <c r="E11" s="182">
        <v>0</v>
      </c>
      <c r="F11" s="182">
        <v>2</v>
      </c>
      <c r="G11" s="182">
        <v>2</v>
      </c>
      <c r="I11" s="161"/>
    </row>
    <row r="12" spans="1:18">
      <c r="A12" s="42" t="s">
        <v>579</v>
      </c>
      <c r="B12" s="182">
        <v>37</v>
      </c>
      <c r="C12" s="182">
        <v>0</v>
      </c>
      <c r="D12" s="182">
        <v>1</v>
      </c>
      <c r="E12" s="182">
        <v>0</v>
      </c>
      <c r="F12" s="182">
        <v>1</v>
      </c>
      <c r="G12" s="182">
        <v>39</v>
      </c>
      <c r="I12" s="161"/>
    </row>
    <row r="13" spans="1:18">
      <c r="A13" s="42" t="s">
        <v>580</v>
      </c>
      <c r="B13" s="182">
        <v>34287</v>
      </c>
      <c r="C13" s="182">
        <v>1</v>
      </c>
      <c r="D13" s="182">
        <v>0</v>
      </c>
      <c r="E13" s="182">
        <v>0</v>
      </c>
      <c r="F13" s="182">
        <v>0</v>
      </c>
      <c r="G13" s="182">
        <v>34288</v>
      </c>
      <c r="I13" s="161"/>
    </row>
    <row r="14" spans="1:18">
      <c r="A14" s="42" t="s">
        <v>581</v>
      </c>
      <c r="B14" s="182">
        <v>22</v>
      </c>
      <c r="C14" s="182">
        <v>0</v>
      </c>
      <c r="D14" s="182">
        <v>1</v>
      </c>
      <c r="E14" s="182">
        <v>1</v>
      </c>
      <c r="F14" s="182">
        <v>1</v>
      </c>
      <c r="G14" s="182">
        <v>25</v>
      </c>
      <c r="I14" s="161"/>
    </row>
    <row r="15" spans="1:18">
      <c r="A15" s="42" t="s">
        <v>582</v>
      </c>
      <c r="B15" s="182">
        <v>764</v>
      </c>
      <c r="C15" s="182">
        <v>2</v>
      </c>
      <c r="D15" s="182">
        <v>113</v>
      </c>
      <c r="E15" s="182">
        <v>18</v>
      </c>
      <c r="F15" s="182">
        <v>87</v>
      </c>
      <c r="G15" s="182">
        <v>984</v>
      </c>
      <c r="I15" s="161"/>
    </row>
    <row r="16" spans="1:18">
      <c r="A16" s="42" t="s">
        <v>583</v>
      </c>
      <c r="B16" s="182">
        <v>23</v>
      </c>
      <c r="C16" s="182">
        <v>1</v>
      </c>
      <c r="D16" s="182">
        <v>30</v>
      </c>
      <c r="E16" s="182">
        <v>11</v>
      </c>
      <c r="F16" s="182">
        <v>34</v>
      </c>
      <c r="G16" s="182">
        <v>99</v>
      </c>
      <c r="I16" s="161"/>
    </row>
    <row r="17" spans="1:9">
      <c r="A17" s="42" t="s">
        <v>154</v>
      </c>
      <c r="B17" s="182">
        <v>115</v>
      </c>
      <c r="C17" s="182">
        <v>37</v>
      </c>
      <c r="D17" s="182">
        <v>6</v>
      </c>
      <c r="E17" s="182">
        <v>0</v>
      </c>
      <c r="F17" s="182">
        <v>62</v>
      </c>
      <c r="G17" s="182">
        <v>220</v>
      </c>
      <c r="I17" s="161"/>
    </row>
    <row r="18" spans="1:9">
      <c r="A18" s="42" t="s">
        <v>85</v>
      </c>
      <c r="B18" s="182">
        <v>4309833</v>
      </c>
      <c r="C18" s="182">
        <v>209417</v>
      </c>
      <c r="D18" s="182">
        <v>174787</v>
      </c>
      <c r="E18" s="182">
        <v>12057</v>
      </c>
      <c r="F18" s="182">
        <v>39005</v>
      </c>
      <c r="G18" s="182">
        <v>4745099</v>
      </c>
    </row>
    <row r="19" spans="1:9" ht="14.25" customHeight="1">
      <c r="B19" s="163"/>
      <c r="C19" s="163"/>
      <c r="D19" s="163"/>
      <c r="E19" s="163"/>
      <c r="F19" s="163"/>
      <c r="G19" s="163"/>
    </row>
    <row r="20" spans="1:9">
      <c r="A20" s="37" t="s">
        <v>588</v>
      </c>
      <c r="B20" s="163"/>
      <c r="C20" s="163"/>
      <c r="D20" s="163"/>
      <c r="E20" s="163"/>
      <c r="F20" s="163"/>
      <c r="G20" s="163"/>
    </row>
    <row r="21" spans="1:9">
      <c r="A21" s="37" t="s">
        <v>589</v>
      </c>
      <c r="B21" s="163"/>
      <c r="C21" s="163"/>
      <c r="D21" s="163"/>
      <c r="E21" s="163"/>
      <c r="F21" s="163"/>
      <c r="G21" s="163"/>
    </row>
    <row r="22" spans="1:9">
      <c r="A22" s="37" t="s">
        <v>590</v>
      </c>
      <c r="B22" s="163"/>
      <c r="C22" s="163"/>
      <c r="D22" s="163"/>
      <c r="E22" s="163"/>
      <c r="F22" s="163"/>
      <c r="G22" s="163"/>
    </row>
    <row r="23" spans="1:9">
      <c r="B23" s="163"/>
      <c r="C23" s="163"/>
      <c r="D23" s="163"/>
      <c r="E23" s="163"/>
      <c r="F23" s="163"/>
      <c r="G23" s="163"/>
    </row>
    <row r="24" spans="1:9">
      <c r="B24" s="163"/>
      <c r="C24" s="163"/>
      <c r="D24" s="163"/>
      <c r="E24" s="163"/>
      <c r="F24" s="163"/>
      <c r="G24" s="163"/>
    </row>
    <row r="25" spans="1:9">
      <c r="B25" s="163"/>
      <c r="C25" s="163"/>
      <c r="D25" s="163"/>
      <c r="E25" s="163"/>
      <c r="F25" s="163"/>
      <c r="G25" s="163"/>
    </row>
    <row r="26" spans="1:9">
      <c r="A26" s="87"/>
      <c r="B26" s="163"/>
      <c r="C26" s="163"/>
      <c r="D26" s="163"/>
      <c r="E26" s="163"/>
      <c r="F26" s="163"/>
      <c r="G26" s="163"/>
    </row>
    <row r="27" spans="1:9">
      <c r="B27" s="163"/>
      <c r="C27" s="163"/>
      <c r="D27" s="163"/>
      <c r="E27" s="163"/>
      <c r="F27" s="163"/>
      <c r="G27" s="163"/>
    </row>
    <row r="28" spans="1:9">
      <c r="B28" s="163"/>
      <c r="C28" s="163"/>
      <c r="D28" s="163"/>
      <c r="E28" s="163"/>
      <c r="F28" s="163"/>
      <c r="G28" s="163"/>
    </row>
    <row r="29" spans="1:9">
      <c r="B29" s="163"/>
      <c r="C29" s="163"/>
      <c r="D29" s="163"/>
      <c r="E29" s="163"/>
      <c r="F29" s="163"/>
      <c r="G29" s="163"/>
    </row>
    <row r="30" spans="1:9">
      <c r="B30" s="163"/>
      <c r="C30" s="163"/>
      <c r="D30" s="163"/>
      <c r="E30" s="163"/>
      <c r="F30" s="163"/>
      <c r="G30" s="163"/>
    </row>
    <row r="31" spans="1:9">
      <c r="A31" s="164"/>
      <c r="B31" s="163"/>
      <c r="C31" s="163"/>
      <c r="D31" s="163"/>
      <c r="E31" s="163"/>
      <c r="F31" s="163"/>
      <c r="G31" s="163"/>
    </row>
    <row r="32" spans="1:9">
      <c r="C32" s="165"/>
      <c r="D32" s="165"/>
      <c r="E32" s="165"/>
      <c r="F32" s="165"/>
      <c r="G32" s="165"/>
    </row>
    <row r="33" spans="2:7">
      <c r="B33" s="166"/>
      <c r="C33" s="166"/>
      <c r="D33" s="166"/>
      <c r="E33" s="166"/>
      <c r="F33" s="166"/>
      <c r="G33" s="166"/>
    </row>
    <row r="34" spans="2:7">
      <c r="B34" s="163"/>
      <c r="C34" s="163"/>
      <c r="D34" s="163"/>
      <c r="E34" s="163"/>
      <c r="F34" s="163"/>
      <c r="G34" s="163"/>
    </row>
    <row r="35" spans="2:7">
      <c r="B35" s="163"/>
      <c r="C35" s="163"/>
      <c r="D35" s="163"/>
      <c r="E35" s="163"/>
      <c r="F35" s="163"/>
      <c r="G35" s="163"/>
    </row>
    <row r="36" spans="2:7">
      <c r="B36" s="163"/>
      <c r="C36" s="163"/>
      <c r="D36" s="163"/>
      <c r="E36" s="163"/>
      <c r="F36" s="163"/>
      <c r="G36" s="163"/>
    </row>
    <row r="37" spans="2:7">
      <c r="B37" s="163"/>
      <c r="C37" s="163"/>
      <c r="D37" s="163"/>
      <c r="E37" s="163"/>
      <c r="F37" s="163"/>
      <c r="G37" s="163"/>
    </row>
    <row r="38" spans="2:7">
      <c r="B38" s="163"/>
      <c r="C38" s="163"/>
      <c r="D38" s="163"/>
      <c r="E38" s="163"/>
      <c r="F38" s="163"/>
      <c r="G38" s="163"/>
    </row>
    <row r="39" spans="2:7">
      <c r="B39" s="163"/>
      <c r="C39" s="163"/>
      <c r="D39" s="163"/>
      <c r="E39" s="163"/>
      <c r="F39" s="163"/>
      <c r="G39" s="163"/>
    </row>
    <row r="40" spans="2:7">
      <c r="B40" s="163"/>
      <c r="C40" s="163"/>
      <c r="D40" s="163"/>
      <c r="E40" s="163"/>
      <c r="F40" s="163"/>
      <c r="G40" s="163"/>
    </row>
  </sheetData>
  <mergeCells count="1">
    <mergeCell ref="E1:G1"/>
  </mergeCells>
  <hyperlinks>
    <hyperlink ref="E1:G1" location="Contents!A1" display="Back to Contents" xr:uid="{00000000-0004-0000-20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tint="0.39997558519241921"/>
  </sheetPr>
  <dimension ref="A1:Z93"/>
  <sheetViews>
    <sheetView zoomScale="110" zoomScaleNormal="110" workbookViewId="0"/>
  </sheetViews>
  <sheetFormatPr baseColWidth="10" defaultColWidth="9.1640625" defaultRowHeight="13"/>
  <cols>
    <col min="1" max="2" width="9.1640625" style="81"/>
    <col min="3" max="6" width="9.5" style="81" bestFit="1" customWidth="1"/>
    <col min="7" max="7" width="11.5" style="81" bestFit="1" customWidth="1"/>
    <col min="8" max="8" width="10.5" style="81" bestFit="1" customWidth="1"/>
    <col min="9" max="10" width="11.5" style="81" bestFit="1" customWidth="1"/>
    <col min="11" max="16384" width="9.1640625" style="81"/>
  </cols>
  <sheetData>
    <row r="1" spans="1:26" ht="23.25" customHeight="1">
      <c r="A1" s="86"/>
      <c r="B1" s="86"/>
      <c r="C1" s="80" t="s">
        <v>591</v>
      </c>
      <c r="D1" s="84"/>
      <c r="E1" s="84"/>
      <c r="F1" s="84"/>
      <c r="G1" s="84"/>
      <c r="H1" s="84"/>
      <c r="I1" s="53"/>
      <c r="J1" s="84"/>
      <c r="K1"/>
      <c r="L1"/>
      <c r="M1"/>
      <c r="N1" s="53" t="s">
        <v>77</v>
      </c>
      <c r="O1" s="84"/>
      <c r="P1"/>
      <c r="Q1"/>
      <c r="R1"/>
      <c r="S1"/>
      <c r="T1"/>
      <c r="U1"/>
      <c r="V1"/>
      <c r="W1"/>
      <c r="X1"/>
      <c r="Y1"/>
    </row>
    <row r="2" spans="1:26" ht="24">
      <c r="A2" s="83" t="s">
        <v>592</v>
      </c>
      <c r="B2" s="83"/>
      <c r="C2" s="141" t="s">
        <v>593</v>
      </c>
      <c r="D2" s="141" t="s">
        <v>594</v>
      </c>
      <c r="E2" s="141" t="s">
        <v>595</v>
      </c>
      <c r="F2" s="142" t="s">
        <v>596</v>
      </c>
      <c r="G2" s="141" t="s">
        <v>597</v>
      </c>
      <c r="H2" s="141" t="s">
        <v>598</v>
      </c>
      <c r="I2" s="141" t="s">
        <v>599</v>
      </c>
      <c r="J2" s="141" t="s">
        <v>600</v>
      </c>
      <c r="K2"/>
      <c r="L2"/>
      <c r="M2"/>
      <c r="N2"/>
      <c r="O2"/>
      <c r="P2"/>
      <c r="Q2"/>
      <c r="R2"/>
      <c r="S2"/>
      <c r="T2"/>
      <c r="U2"/>
      <c r="V2"/>
      <c r="W2"/>
      <c r="X2"/>
      <c r="Y2"/>
      <c r="Z2"/>
    </row>
    <row r="3" spans="1:26">
      <c r="A3" s="82">
        <v>2005</v>
      </c>
      <c r="B3" s="82" t="s">
        <v>601</v>
      </c>
      <c r="C3" s="182">
        <v>261.49923187000002</v>
      </c>
      <c r="D3" s="182">
        <v>283.20409869999997</v>
      </c>
      <c r="E3" s="182">
        <v>223.68200658999999</v>
      </c>
      <c r="F3" s="182">
        <v>241.09816122000001</v>
      </c>
      <c r="G3" s="182">
        <v>19528</v>
      </c>
      <c r="H3" s="182">
        <v>4782</v>
      </c>
      <c r="I3" s="182">
        <v>34436</v>
      </c>
      <c r="J3" s="182">
        <v>58746</v>
      </c>
      <c r="K3"/>
      <c r="L3"/>
      <c r="M3"/>
      <c r="N3"/>
      <c r="O3"/>
      <c r="P3"/>
      <c r="Q3"/>
      <c r="R3"/>
      <c r="S3"/>
      <c r="T3"/>
      <c r="U3"/>
      <c r="V3"/>
      <c r="W3"/>
      <c r="X3"/>
      <c r="Y3"/>
      <c r="Z3"/>
    </row>
    <row r="4" spans="1:26">
      <c r="A4" s="82">
        <v>2005</v>
      </c>
      <c r="B4" s="82" t="s">
        <v>602</v>
      </c>
      <c r="C4" s="182">
        <v>250.94168128999999</v>
      </c>
      <c r="D4" s="182">
        <v>278.80222947999999</v>
      </c>
      <c r="E4" s="182">
        <v>220.7135873</v>
      </c>
      <c r="F4" s="182">
        <v>236.12177093</v>
      </c>
      <c r="G4" s="182">
        <v>21091</v>
      </c>
      <c r="H4" s="182">
        <v>5203</v>
      </c>
      <c r="I4" s="182">
        <v>34698</v>
      </c>
      <c r="J4" s="182">
        <v>60992</v>
      </c>
      <c r="K4"/>
      <c r="L4"/>
      <c r="M4"/>
      <c r="N4"/>
      <c r="O4"/>
      <c r="P4"/>
      <c r="Q4"/>
      <c r="R4"/>
      <c r="S4"/>
      <c r="T4"/>
      <c r="U4"/>
      <c r="V4"/>
      <c r="W4"/>
      <c r="X4"/>
      <c r="Y4"/>
      <c r="Z4"/>
    </row>
    <row r="5" spans="1:26">
      <c r="A5" s="82">
        <v>2005</v>
      </c>
      <c r="B5" s="82" t="s">
        <v>603</v>
      </c>
      <c r="C5" s="182">
        <v>248.60657734</v>
      </c>
      <c r="D5" s="182">
        <v>274.40988671000002</v>
      </c>
      <c r="E5" s="182">
        <v>221.1082533</v>
      </c>
      <c r="F5" s="182">
        <v>234.36811202000001</v>
      </c>
      <c r="G5" s="182">
        <v>19704</v>
      </c>
      <c r="H5" s="182">
        <v>3884</v>
      </c>
      <c r="I5" s="182">
        <v>32887</v>
      </c>
      <c r="J5" s="182">
        <v>56475</v>
      </c>
      <c r="K5"/>
      <c r="L5"/>
      <c r="M5"/>
      <c r="N5"/>
      <c r="O5"/>
      <c r="P5"/>
      <c r="Q5"/>
      <c r="R5"/>
      <c r="S5"/>
      <c r="T5"/>
      <c r="U5"/>
      <c r="V5"/>
      <c r="W5"/>
      <c r="X5"/>
      <c r="Y5"/>
      <c r="Z5"/>
    </row>
    <row r="6" spans="1:26">
      <c r="A6" s="82">
        <v>2006</v>
      </c>
      <c r="B6" s="82" t="s">
        <v>604</v>
      </c>
      <c r="C6" s="182">
        <v>251.81286003</v>
      </c>
      <c r="D6" s="182">
        <v>272.19886708000001</v>
      </c>
      <c r="E6" s="182">
        <v>221.56216074</v>
      </c>
      <c r="F6" s="182">
        <v>236.48466389999999</v>
      </c>
      <c r="G6" s="182">
        <v>19269</v>
      </c>
      <c r="H6" s="182">
        <v>4943</v>
      </c>
      <c r="I6" s="182">
        <v>31623</v>
      </c>
      <c r="J6" s="182">
        <v>55835</v>
      </c>
      <c r="K6"/>
      <c r="L6"/>
      <c r="M6"/>
      <c r="N6"/>
      <c r="O6"/>
      <c r="P6"/>
      <c r="Q6"/>
      <c r="R6"/>
      <c r="S6"/>
      <c r="T6"/>
      <c r="U6"/>
      <c r="V6"/>
      <c r="W6"/>
      <c r="X6"/>
      <c r="Y6"/>
      <c r="Z6"/>
    </row>
    <row r="7" spans="1:26">
      <c r="A7" s="82">
        <v>2006</v>
      </c>
      <c r="B7" s="82" t="s">
        <v>601</v>
      </c>
      <c r="C7" s="182">
        <v>246.06739820999999</v>
      </c>
      <c r="D7" s="182">
        <v>274.29082283999998</v>
      </c>
      <c r="E7" s="182">
        <v>218.158897</v>
      </c>
      <c r="F7" s="182">
        <v>233.55978078999999</v>
      </c>
      <c r="G7" s="182">
        <v>17953</v>
      </c>
      <c r="H7" s="182">
        <v>5481</v>
      </c>
      <c r="I7" s="182">
        <v>29076</v>
      </c>
      <c r="J7" s="182">
        <v>52510</v>
      </c>
      <c r="K7"/>
      <c r="L7"/>
      <c r="M7"/>
      <c r="N7"/>
      <c r="O7"/>
      <c r="P7"/>
      <c r="Q7"/>
      <c r="R7"/>
      <c r="S7"/>
      <c r="T7"/>
      <c r="U7"/>
      <c r="V7"/>
      <c r="W7"/>
      <c r="X7"/>
      <c r="Y7"/>
      <c r="Z7"/>
    </row>
    <row r="8" spans="1:26">
      <c r="A8" s="82">
        <v>2006</v>
      </c>
      <c r="B8" s="82" t="s">
        <v>602</v>
      </c>
      <c r="C8" s="182">
        <v>245.04192343</v>
      </c>
      <c r="D8" s="182">
        <v>269.25537472000002</v>
      </c>
      <c r="E8" s="182">
        <v>218.94140626000001</v>
      </c>
      <c r="F8" s="182">
        <v>233.98593344</v>
      </c>
      <c r="G8" s="182">
        <v>20609</v>
      </c>
      <c r="H8" s="182">
        <v>4977</v>
      </c>
      <c r="I8" s="182">
        <v>26813</v>
      </c>
      <c r="J8" s="182">
        <v>52399</v>
      </c>
      <c r="K8"/>
      <c r="L8"/>
      <c r="M8"/>
      <c r="N8"/>
      <c r="O8"/>
      <c r="P8"/>
      <c r="Q8"/>
      <c r="R8"/>
      <c r="S8"/>
      <c r="T8"/>
      <c r="U8"/>
      <c r="V8"/>
      <c r="W8"/>
      <c r="X8"/>
      <c r="Y8"/>
      <c r="Z8"/>
    </row>
    <row r="9" spans="1:26">
      <c r="A9" s="82">
        <v>2006</v>
      </c>
      <c r="B9" s="82" t="s">
        <v>603</v>
      </c>
      <c r="C9" s="182">
        <v>245.82580351999999</v>
      </c>
      <c r="D9" s="182">
        <v>268.82384417999998</v>
      </c>
      <c r="E9" s="182">
        <v>221.25470399</v>
      </c>
      <c r="F9" s="182">
        <v>235.14300141999999</v>
      </c>
      <c r="G9" s="182">
        <v>19788</v>
      </c>
      <c r="H9" s="182">
        <v>4672</v>
      </c>
      <c r="I9" s="182">
        <v>26551</v>
      </c>
      <c r="J9" s="182">
        <v>51011</v>
      </c>
      <c r="K9"/>
      <c r="L9"/>
      <c r="M9"/>
      <c r="N9"/>
      <c r="O9"/>
      <c r="P9"/>
      <c r="Q9"/>
      <c r="R9"/>
      <c r="S9"/>
      <c r="T9"/>
      <c r="U9"/>
      <c r="V9"/>
      <c r="W9"/>
      <c r="X9"/>
      <c r="Y9"/>
      <c r="Z9"/>
    </row>
    <row r="10" spans="1:26">
      <c r="A10" s="82">
        <v>2007</v>
      </c>
      <c r="B10" s="82" t="s">
        <v>604</v>
      </c>
      <c r="C10" s="182">
        <v>246.79919032999999</v>
      </c>
      <c r="D10" s="182">
        <v>262.87447416999998</v>
      </c>
      <c r="E10" s="182">
        <v>220.4254507</v>
      </c>
      <c r="F10" s="182">
        <v>234.7230419</v>
      </c>
      <c r="G10" s="182">
        <v>19267</v>
      </c>
      <c r="H10" s="182">
        <v>5943</v>
      </c>
      <c r="I10" s="182">
        <v>27975</v>
      </c>
      <c r="J10" s="182">
        <v>53185</v>
      </c>
      <c r="K10"/>
      <c r="L10"/>
      <c r="M10"/>
      <c r="N10"/>
      <c r="O10"/>
      <c r="P10"/>
      <c r="Q10"/>
      <c r="R10"/>
      <c r="S10"/>
      <c r="T10"/>
      <c r="U10"/>
      <c r="V10"/>
      <c r="W10"/>
      <c r="X10"/>
      <c r="Y10"/>
      <c r="Z10"/>
    </row>
    <row r="11" spans="1:26">
      <c r="A11" s="82">
        <v>2007</v>
      </c>
      <c r="B11" s="82" t="s">
        <v>601</v>
      </c>
      <c r="C11" s="182">
        <v>248.41061177</v>
      </c>
      <c r="D11" s="182">
        <v>263.05914302999997</v>
      </c>
      <c r="E11" s="182">
        <v>223.14649233</v>
      </c>
      <c r="F11" s="182">
        <v>236.42031679999999</v>
      </c>
      <c r="G11" s="182">
        <v>17245</v>
      </c>
      <c r="H11" s="182">
        <v>6628</v>
      </c>
      <c r="I11" s="182">
        <v>28879</v>
      </c>
      <c r="J11" s="182">
        <v>52752</v>
      </c>
      <c r="K11"/>
      <c r="L11"/>
      <c r="M11"/>
      <c r="N11"/>
      <c r="O11"/>
      <c r="P11"/>
      <c r="Q11"/>
      <c r="R11"/>
      <c r="S11"/>
      <c r="T11"/>
      <c r="U11"/>
      <c r="V11"/>
      <c r="W11"/>
      <c r="X11"/>
      <c r="Y11"/>
      <c r="Z11"/>
    </row>
    <row r="12" spans="1:26">
      <c r="A12" s="82">
        <v>2007</v>
      </c>
      <c r="B12" s="82" t="s">
        <v>602</v>
      </c>
      <c r="C12" s="182">
        <v>242.94939588</v>
      </c>
      <c r="D12" s="182">
        <v>262.16045333</v>
      </c>
      <c r="E12" s="182">
        <v>225.21701798999999</v>
      </c>
      <c r="F12" s="182">
        <v>235.78742198</v>
      </c>
      <c r="G12" s="182">
        <v>19781</v>
      </c>
      <c r="H12" s="182">
        <v>6706</v>
      </c>
      <c r="I12" s="182">
        <v>30134</v>
      </c>
      <c r="J12" s="182">
        <v>56621</v>
      </c>
      <c r="K12"/>
      <c r="L12"/>
      <c r="M12"/>
      <c r="N12"/>
      <c r="O12"/>
      <c r="P12"/>
      <c r="Q12"/>
      <c r="R12"/>
      <c r="S12"/>
      <c r="T12"/>
      <c r="U12"/>
      <c r="V12"/>
      <c r="W12"/>
      <c r="X12"/>
      <c r="Y12"/>
      <c r="Z12"/>
    </row>
    <row r="13" spans="1:26">
      <c r="A13" s="82">
        <v>2007</v>
      </c>
      <c r="B13" s="82" t="s">
        <v>603</v>
      </c>
      <c r="C13" s="182">
        <v>239.80302954000001</v>
      </c>
      <c r="D13" s="182">
        <v>262.68081494</v>
      </c>
      <c r="E13" s="182">
        <v>226.34630999999999</v>
      </c>
      <c r="F13" s="182">
        <v>235.3299715</v>
      </c>
      <c r="G13" s="182">
        <v>19937</v>
      </c>
      <c r="H13" s="182">
        <v>5890</v>
      </c>
      <c r="I13" s="182">
        <v>27859</v>
      </c>
      <c r="J13" s="182">
        <v>53686</v>
      </c>
      <c r="K13"/>
      <c r="L13"/>
      <c r="M13"/>
      <c r="N13"/>
      <c r="O13"/>
      <c r="P13"/>
      <c r="Q13"/>
      <c r="R13"/>
      <c r="S13"/>
      <c r="T13"/>
      <c r="U13"/>
      <c r="V13"/>
      <c r="W13"/>
      <c r="X13"/>
      <c r="Y13"/>
      <c r="Z13"/>
    </row>
    <row r="14" spans="1:26">
      <c r="A14" s="82">
        <v>2008</v>
      </c>
      <c r="B14" s="82" t="s">
        <v>604</v>
      </c>
      <c r="C14" s="182">
        <v>236.50171445999999</v>
      </c>
      <c r="D14" s="182">
        <v>262.08086214000002</v>
      </c>
      <c r="E14" s="182">
        <v>225.58046388</v>
      </c>
      <c r="F14" s="182">
        <v>234.39644917999999</v>
      </c>
      <c r="G14" s="182">
        <v>19248</v>
      </c>
      <c r="H14" s="182">
        <v>6913</v>
      </c>
      <c r="I14" s="182">
        <v>26305</v>
      </c>
      <c r="J14" s="182">
        <v>52466</v>
      </c>
      <c r="K14"/>
      <c r="L14"/>
      <c r="M14"/>
      <c r="N14"/>
      <c r="O14"/>
      <c r="P14"/>
      <c r="Q14"/>
      <c r="R14"/>
      <c r="S14"/>
      <c r="T14"/>
      <c r="U14"/>
      <c r="V14"/>
      <c r="W14"/>
      <c r="X14"/>
      <c r="Y14"/>
      <c r="Z14"/>
    </row>
    <row r="15" spans="1:26">
      <c r="A15" s="82">
        <v>2008</v>
      </c>
      <c r="B15" s="82" t="s">
        <v>601</v>
      </c>
      <c r="C15" s="182">
        <v>232.71106896000001</v>
      </c>
      <c r="D15" s="182">
        <v>255.69116527</v>
      </c>
      <c r="E15" s="182">
        <v>222.89941141</v>
      </c>
      <c r="F15" s="182">
        <v>231.65394054999999</v>
      </c>
      <c r="G15" s="182">
        <v>16343</v>
      </c>
      <c r="H15" s="182">
        <v>7878</v>
      </c>
      <c r="I15" s="182">
        <v>23604</v>
      </c>
      <c r="J15" s="182">
        <v>47825</v>
      </c>
      <c r="K15"/>
      <c r="L15"/>
      <c r="M15"/>
      <c r="N15"/>
      <c r="O15"/>
      <c r="P15"/>
      <c r="Q15"/>
      <c r="R15"/>
      <c r="S15"/>
      <c r="T15"/>
      <c r="U15"/>
      <c r="V15"/>
      <c r="W15"/>
      <c r="X15"/>
      <c r="Y15"/>
      <c r="Z15"/>
    </row>
    <row r="16" spans="1:26">
      <c r="A16" s="82">
        <v>2008</v>
      </c>
      <c r="B16" s="82" t="s">
        <v>602</v>
      </c>
      <c r="C16" s="182">
        <v>233.16875712999999</v>
      </c>
      <c r="D16" s="182">
        <v>255.78483412</v>
      </c>
      <c r="E16" s="182">
        <v>221.86377472000001</v>
      </c>
      <c r="F16" s="182">
        <v>230.92718625000001</v>
      </c>
      <c r="G16" s="182">
        <v>16663</v>
      </c>
      <c r="H16" s="182">
        <v>6330</v>
      </c>
      <c r="I16" s="182">
        <v>21482</v>
      </c>
      <c r="J16" s="182">
        <v>44475</v>
      </c>
      <c r="K16"/>
      <c r="L16"/>
      <c r="M16"/>
      <c r="N16"/>
      <c r="O16"/>
      <c r="P16"/>
      <c r="Q16"/>
      <c r="R16"/>
      <c r="S16"/>
      <c r="T16"/>
      <c r="U16"/>
      <c r="V16"/>
      <c r="W16"/>
      <c r="X16"/>
      <c r="Y16"/>
      <c r="Z16"/>
    </row>
    <row r="17" spans="1:26">
      <c r="A17" s="82">
        <v>2008</v>
      </c>
      <c r="B17" s="82" t="s">
        <v>603</v>
      </c>
      <c r="C17" s="182">
        <v>229.73734479000001</v>
      </c>
      <c r="D17" s="182">
        <v>254.51419214000001</v>
      </c>
      <c r="E17" s="182">
        <v>226.27199123</v>
      </c>
      <c r="F17" s="182">
        <v>231.43805810999999</v>
      </c>
      <c r="G17" s="182">
        <v>16752</v>
      </c>
      <c r="H17" s="182">
        <v>5496</v>
      </c>
      <c r="I17" s="182">
        <v>19035</v>
      </c>
      <c r="J17" s="182">
        <v>41283</v>
      </c>
      <c r="K17"/>
      <c r="L17"/>
      <c r="M17"/>
      <c r="N17"/>
      <c r="O17"/>
      <c r="P17"/>
      <c r="Q17"/>
      <c r="R17"/>
      <c r="S17"/>
      <c r="T17"/>
      <c r="U17"/>
      <c r="V17"/>
      <c r="W17"/>
      <c r="X17"/>
      <c r="Y17"/>
      <c r="Z17"/>
    </row>
    <row r="18" spans="1:26">
      <c r="A18" s="82">
        <v>2009</v>
      </c>
      <c r="B18" s="82" t="s">
        <v>604</v>
      </c>
      <c r="C18" s="182">
        <v>230.16631264</v>
      </c>
      <c r="D18" s="182">
        <v>246.56368399999999</v>
      </c>
      <c r="E18" s="182">
        <v>223.00120799000001</v>
      </c>
      <c r="F18" s="182">
        <v>229.33086871</v>
      </c>
      <c r="G18" s="182">
        <v>12711</v>
      </c>
      <c r="H18" s="182">
        <v>4962</v>
      </c>
      <c r="I18" s="182">
        <v>15187</v>
      </c>
      <c r="J18" s="182">
        <v>32860</v>
      </c>
      <c r="K18"/>
      <c r="L18"/>
      <c r="M18"/>
      <c r="N18"/>
      <c r="O18"/>
      <c r="P18"/>
      <c r="Q18"/>
      <c r="R18"/>
      <c r="S18"/>
      <c r="T18"/>
      <c r="U18"/>
      <c r="V18"/>
      <c r="W18"/>
      <c r="X18"/>
      <c r="Y18"/>
      <c r="Z18"/>
    </row>
    <row r="19" spans="1:26">
      <c r="A19" s="82">
        <v>2009</v>
      </c>
      <c r="B19" s="82" t="s">
        <v>601</v>
      </c>
      <c r="C19" s="182">
        <v>227.66369836999999</v>
      </c>
      <c r="D19" s="182">
        <v>251.62836854</v>
      </c>
      <c r="E19" s="182">
        <v>213.45340078000001</v>
      </c>
      <c r="F19" s="182">
        <v>224.85961746000001</v>
      </c>
      <c r="G19" s="182">
        <v>10556</v>
      </c>
      <c r="H19" s="182">
        <v>5492</v>
      </c>
      <c r="I19" s="182">
        <v>15484</v>
      </c>
      <c r="J19" s="182">
        <v>31532</v>
      </c>
      <c r="K19"/>
      <c r="L19"/>
      <c r="M19"/>
      <c r="N19"/>
      <c r="O19"/>
      <c r="P19"/>
      <c r="Q19"/>
      <c r="R19"/>
      <c r="S19"/>
      <c r="T19"/>
      <c r="U19"/>
      <c r="V19"/>
      <c r="W19"/>
      <c r="X19"/>
      <c r="Y19"/>
      <c r="Z19"/>
    </row>
    <row r="20" spans="1:26">
      <c r="A20" s="82">
        <v>2009</v>
      </c>
      <c r="B20" s="82" t="s">
        <v>602</v>
      </c>
      <c r="C20" s="182">
        <v>228.21269989000001</v>
      </c>
      <c r="D20" s="182">
        <v>246.18778626</v>
      </c>
      <c r="E20" s="182">
        <v>210.74721356000001</v>
      </c>
      <c r="F20" s="182">
        <v>222.069345</v>
      </c>
      <c r="G20" s="182">
        <v>12882</v>
      </c>
      <c r="H20" s="182">
        <v>5240</v>
      </c>
      <c r="I20" s="182">
        <v>18152</v>
      </c>
      <c r="J20" s="182">
        <v>36274</v>
      </c>
      <c r="K20"/>
      <c r="L20"/>
      <c r="M20"/>
      <c r="N20"/>
      <c r="O20"/>
      <c r="P20"/>
      <c r="Q20"/>
      <c r="R20"/>
      <c r="S20"/>
      <c r="T20"/>
      <c r="U20"/>
      <c r="V20"/>
      <c r="W20"/>
      <c r="X20"/>
      <c r="Y20"/>
      <c r="Z20"/>
    </row>
    <row r="21" spans="1:26">
      <c r="A21" s="82">
        <v>2009</v>
      </c>
      <c r="B21" s="82" t="s">
        <v>603</v>
      </c>
      <c r="C21" s="182">
        <v>226.80863622000001</v>
      </c>
      <c r="D21" s="182">
        <v>252.45899123000001</v>
      </c>
      <c r="E21" s="182">
        <v>209.73075455</v>
      </c>
      <c r="F21" s="182">
        <v>220.65606115</v>
      </c>
      <c r="G21" s="182">
        <v>12876</v>
      </c>
      <c r="H21" s="182">
        <v>4560</v>
      </c>
      <c r="I21" s="182">
        <v>20525</v>
      </c>
      <c r="J21" s="182">
        <v>37961</v>
      </c>
      <c r="K21"/>
      <c r="L21"/>
      <c r="M21"/>
      <c r="N21"/>
      <c r="O21"/>
      <c r="P21"/>
      <c r="Q21"/>
      <c r="R21"/>
      <c r="S21"/>
      <c r="T21"/>
      <c r="U21"/>
      <c r="V21"/>
      <c r="W21"/>
      <c r="X21"/>
      <c r="Y21"/>
      <c r="Z21"/>
    </row>
    <row r="22" spans="1:26">
      <c r="A22" s="82">
        <v>2010</v>
      </c>
      <c r="B22" s="82" t="s">
        <v>604</v>
      </c>
      <c r="C22" s="182">
        <v>225.54188961</v>
      </c>
      <c r="D22" s="182">
        <v>252.94596041</v>
      </c>
      <c r="E22" s="182">
        <v>210.80531121000001</v>
      </c>
      <c r="F22" s="182">
        <v>221.50016006000001</v>
      </c>
      <c r="G22" s="182">
        <v>13643</v>
      </c>
      <c r="H22" s="182">
        <v>5607</v>
      </c>
      <c r="I22" s="182">
        <v>21642</v>
      </c>
      <c r="J22" s="182">
        <v>40892</v>
      </c>
      <c r="S22"/>
      <c r="T22"/>
      <c r="U22"/>
      <c r="V22"/>
      <c r="W22"/>
      <c r="X22"/>
      <c r="Y22"/>
      <c r="Z22"/>
    </row>
    <row r="23" spans="1:26">
      <c r="A23" s="82">
        <v>2010</v>
      </c>
      <c r="B23" s="82" t="s">
        <v>601</v>
      </c>
      <c r="C23" s="182">
        <v>228.49176036</v>
      </c>
      <c r="D23" s="182">
        <v>254.06753470000001</v>
      </c>
      <c r="E23" s="182">
        <v>213.65416279999999</v>
      </c>
      <c r="F23" s="182">
        <v>224.94152199999999</v>
      </c>
      <c r="G23" s="182">
        <v>12986</v>
      </c>
      <c r="H23" s="182">
        <v>6989</v>
      </c>
      <c r="I23" s="182">
        <v>22119</v>
      </c>
      <c r="J23" s="182">
        <v>42094</v>
      </c>
      <c r="S23"/>
      <c r="T23"/>
      <c r="U23"/>
      <c r="V23"/>
      <c r="W23"/>
      <c r="X23"/>
      <c r="Y23"/>
      <c r="Z23"/>
    </row>
    <row r="24" spans="1:26">
      <c r="A24" s="82">
        <v>2010</v>
      </c>
      <c r="B24" s="82" t="s">
        <v>602</v>
      </c>
      <c r="C24" s="182">
        <v>222.36548873999999</v>
      </c>
      <c r="D24" s="182">
        <v>254.56482084999999</v>
      </c>
      <c r="E24" s="182">
        <v>214.72178478999999</v>
      </c>
      <c r="F24" s="182">
        <v>222.84484061000001</v>
      </c>
      <c r="G24" s="182">
        <v>14036</v>
      </c>
      <c r="H24" s="182">
        <v>6140</v>
      </c>
      <c r="I24" s="182">
        <v>23148</v>
      </c>
      <c r="J24" s="182">
        <v>43324</v>
      </c>
      <c r="S24"/>
      <c r="T24"/>
      <c r="U24"/>
      <c r="V24"/>
      <c r="W24"/>
      <c r="X24"/>
      <c r="Y24"/>
      <c r="Z24"/>
    </row>
    <row r="25" spans="1:26">
      <c r="A25" s="82">
        <v>2010</v>
      </c>
      <c r="B25" s="82" t="s">
        <v>603</v>
      </c>
      <c r="C25" s="182">
        <v>221.22349027999999</v>
      </c>
      <c r="D25" s="182">
        <v>255.09399529000001</v>
      </c>
      <c r="E25" s="182">
        <v>215.60165727</v>
      </c>
      <c r="F25" s="182">
        <v>222.2263379</v>
      </c>
      <c r="G25" s="182">
        <v>15334</v>
      </c>
      <c r="H25" s="182">
        <v>5096</v>
      </c>
      <c r="I25" s="182">
        <v>22962</v>
      </c>
      <c r="J25" s="182">
        <v>43392</v>
      </c>
      <c r="S25"/>
      <c r="T25"/>
      <c r="U25"/>
      <c r="V25"/>
      <c r="W25"/>
      <c r="X25"/>
      <c r="Y25"/>
      <c r="Z25"/>
    </row>
    <row r="26" spans="1:26">
      <c r="A26" s="82">
        <v>2011</v>
      </c>
      <c r="B26" s="82" t="s">
        <v>604</v>
      </c>
      <c r="C26" s="182">
        <v>218.07637</v>
      </c>
      <c r="D26" s="182">
        <v>251.59180552999999</v>
      </c>
      <c r="E26" s="182">
        <v>213.63800891</v>
      </c>
      <c r="F26" s="182">
        <v>221.01946533</v>
      </c>
      <c r="G26" s="182">
        <v>15438</v>
      </c>
      <c r="H26" s="182">
        <v>6541</v>
      </c>
      <c r="I26" s="182">
        <v>20936</v>
      </c>
      <c r="J26" s="182">
        <v>42915</v>
      </c>
      <c r="S26"/>
      <c r="T26"/>
      <c r="U26"/>
      <c r="V26"/>
      <c r="W26"/>
      <c r="X26"/>
      <c r="Y26"/>
      <c r="Z26"/>
    </row>
    <row r="27" spans="1:26">
      <c r="A27" s="82">
        <v>2011</v>
      </c>
      <c r="B27" s="82" t="s">
        <v>601</v>
      </c>
      <c r="C27" s="182">
        <v>217.38324406000001</v>
      </c>
      <c r="D27" s="182">
        <v>251.78719677000001</v>
      </c>
      <c r="E27" s="182">
        <v>214.94328995000001</v>
      </c>
      <c r="F27" s="182">
        <v>222.60607357000001</v>
      </c>
      <c r="G27" s="182">
        <v>11948</v>
      </c>
      <c r="H27" s="182">
        <v>7420</v>
      </c>
      <c r="I27" s="182">
        <v>20113</v>
      </c>
      <c r="J27" s="182">
        <v>39481</v>
      </c>
      <c r="S27"/>
      <c r="T27"/>
      <c r="U27"/>
      <c r="V27"/>
      <c r="W27"/>
      <c r="X27"/>
      <c r="Y27"/>
      <c r="Z27"/>
    </row>
    <row r="28" spans="1:26">
      <c r="A28" s="82">
        <v>2011</v>
      </c>
      <c r="B28" s="82" t="s">
        <v>602</v>
      </c>
      <c r="C28" s="182">
        <v>215.85845562</v>
      </c>
      <c r="D28" s="182">
        <v>250.80168657999999</v>
      </c>
      <c r="E28" s="182">
        <v>217.78618953</v>
      </c>
      <c r="F28" s="182">
        <v>222.80244991000001</v>
      </c>
      <c r="G28" s="182">
        <v>14038</v>
      </c>
      <c r="H28" s="182">
        <v>7115</v>
      </c>
      <c r="I28" s="182">
        <v>20281</v>
      </c>
      <c r="J28" s="182">
        <v>41434</v>
      </c>
      <c r="S28"/>
      <c r="T28"/>
      <c r="U28"/>
      <c r="V28"/>
      <c r="W28"/>
      <c r="X28"/>
      <c r="Y28"/>
      <c r="Z28"/>
    </row>
    <row r="29" spans="1:26">
      <c r="A29" s="82">
        <v>2011</v>
      </c>
      <c r="B29" s="82" t="s">
        <v>603</v>
      </c>
      <c r="C29" s="182">
        <v>215.26938969</v>
      </c>
      <c r="D29" s="182">
        <v>250.91445530999999</v>
      </c>
      <c r="E29" s="182">
        <v>215.90866205</v>
      </c>
      <c r="F29" s="182">
        <v>220.50989994</v>
      </c>
      <c r="G29" s="182">
        <v>14763</v>
      </c>
      <c r="H29" s="182">
        <v>5728</v>
      </c>
      <c r="I29" s="182">
        <v>21036</v>
      </c>
      <c r="J29" s="182">
        <v>41527</v>
      </c>
      <c r="S29"/>
      <c r="T29"/>
      <c r="U29"/>
      <c r="V29"/>
      <c r="W29"/>
      <c r="X29"/>
      <c r="Y29"/>
      <c r="Z29"/>
    </row>
    <row r="30" spans="1:26">
      <c r="A30" s="82">
        <v>2012</v>
      </c>
      <c r="B30" s="82" t="s">
        <v>604</v>
      </c>
      <c r="C30" s="182">
        <v>209.21862300000001</v>
      </c>
      <c r="D30" s="182">
        <v>242.58030865999999</v>
      </c>
      <c r="E30" s="182">
        <v>210.77682150000001</v>
      </c>
      <c r="F30" s="182">
        <v>215.33335643999999</v>
      </c>
      <c r="G30" s="182">
        <v>16979</v>
      </c>
      <c r="H30" s="182">
        <v>6998</v>
      </c>
      <c r="I30" s="182">
        <v>19061</v>
      </c>
      <c r="J30" s="182">
        <v>43038</v>
      </c>
      <c r="S30"/>
      <c r="T30"/>
      <c r="U30"/>
      <c r="V30"/>
      <c r="W30"/>
      <c r="X30"/>
      <c r="Y30"/>
      <c r="Z30"/>
    </row>
    <row r="31" spans="1:26">
      <c r="A31" s="82">
        <v>2012</v>
      </c>
      <c r="B31" s="82" t="s">
        <v>601</v>
      </c>
      <c r="C31" s="182">
        <v>209.17007237999999</v>
      </c>
      <c r="D31" s="182">
        <v>245.25597705000001</v>
      </c>
      <c r="E31" s="182">
        <v>204.93432931000001</v>
      </c>
      <c r="F31" s="182">
        <v>215.04761146999999</v>
      </c>
      <c r="G31" s="182">
        <v>15611</v>
      </c>
      <c r="H31" s="182">
        <v>9411</v>
      </c>
      <c r="I31" s="182">
        <v>19038</v>
      </c>
      <c r="J31" s="182">
        <v>44060</v>
      </c>
      <c r="S31"/>
      <c r="T31"/>
      <c r="U31"/>
      <c r="V31"/>
      <c r="W31"/>
      <c r="X31"/>
      <c r="Y31"/>
      <c r="Z31"/>
    </row>
    <row r="32" spans="1:26">
      <c r="A32" s="82">
        <v>2012</v>
      </c>
      <c r="B32" s="82" t="s">
        <v>602</v>
      </c>
      <c r="C32" s="182">
        <v>208.34346542</v>
      </c>
      <c r="D32" s="182">
        <v>245.60226345000001</v>
      </c>
      <c r="E32" s="182">
        <v>202.70405689</v>
      </c>
      <c r="F32" s="182">
        <v>213.03936719000001</v>
      </c>
      <c r="G32" s="182">
        <v>16252</v>
      </c>
      <c r="H32" s="182">
        <v>8571</v>
      </c>
      <c r="I32" s="182">
        <v>19620</v>
      </c>
      <c r="J32" s="182">
        <v>44443</v>
      </c>
      <c r="S32"/>
      <c r="T32"/>
      <c r="U32"/>
      <c r="V32"/>
      <c r="W32"/>
      <c r="X32"/>
      <c r="Y32"/>
      <c r="Z32"/>
    </row>
    <row r="33" spans="1:26">
      <c r="A33" s="82">
        <v>2012</v>
      </c>
      <c r="B33" s="82" t="s">
        <v>603</v>
      </c>
      <c r="C33" s="182">
        <v>205.35401292</v>
      </c>
      <c r="D33" s="182">
        <v>243.32420209</v>
      </c>
      <c r="E33" s="182">
        <v>202.22040253</v>
      </c>
      <c r="F33" s="182">
        <v>210.27132215</v>
      </c>
      <c r="G33" s="182">
        <v>17344</v>
      </c>
      <c r="H33" s="182">
        <v>7739</v>
      </c>
      <c r="I33" s="182">
        <v>21179</v>
      </c>
      <c r="J33" s="182">
        <v>46262</v>
      </c>
      <c r="S33"/>
      <c r="T33"/>
      <c r="U33"/>
      <c r="V33"/>
      <c r="W33"/>
      <c r="X33"/>
      <c r="Y33"/>
      <c r="Z33"/>
    </row>
    <row r="34" spans="1:26">
      <c r="A34" s="82">
        <v>2013</v>
      </c>
      <c r="B34" s="82" t="s">
        <v>604</v>
      </c>
      <c r="C34" s="182">
        <v>202.14631661000001</v>
      </c>
      <c r="D34" s="182">
        <v>241.58841658</v>
      </c>
      <c r="E34" s="182">
        <v>201.74538434999999</v>
      </c>
      <c r="F34" s="182">
        <v>209.67234237</v>
      </c>
      <c r="G34" s="182">
        <v>16683</v>
      </c>
      <c r="H34" s="182">
        <v>9410</v>
      </c>
      <c r="I34" s="182">
        <v>22048</v>
      </c>
      <c r="J34" s="182">
        <v>48141</v>
      </c>
      <c r="S34"/>
      <c r="T34"/>
      <c r="U34"/>
      <c r="V34"/>
      <c r="W34"/>
      <c r="X34"/>
      <c r="Y34"/>
      <c r="Z34"/>
    </row>
    <row r="35" spans="1:26">
      <c r="A35" s="82">
        <v>2013</v>
      </c>
      <c r="B35" s="82" t="s">
        <v>601</v>
      </c>
      <c r="C35" s="182">
        <v>201.10384203000001</v>
      </c>
      <c r="D35" s="182">
        <v>242.87867581</v>
      </c>
      <c r="E35" s="182">
        <v>203.52463349000001</v>
      </c>
      <c r="F35" s="182">
        <v>211.34282678</v>
      </c>
      <c r="G35" s="182">
        <v>15851</v>
      </c>
      <c r="H35" s="182">
        <v>11086</v>
      </c>
      <c r="I35" s="182">
        <v>23958</v>
      </c>
      <c r="J35" s="182">
        <v>50895</v>
      </c>
      <c r="S35"/>
      <c r="T35"/>
      <c r="U35"/>
      <c r="V35"/>
      <c r="W35"/>
      <c r="X35"/>
      <c r="Y35"/>
      <c r="Z35"/>
    </row>
    <row r="36" spans="1:26">
      <c r="A36" s="82">
        <v>2013</v>
      </c>
      <c r="B36" s="82" t="s">
        <v>602</v>
      </c>
      <c r="C36" s="182">
        <v>198.85027328000001</v>
      </c>
      <c r="D36" s="182">
        <v>244.03739175000001</v>
      </c>
      <c r="E36" s="182">
        <v>203.47596938999999</v>
      </c>
      <c r="F36" s="182">
        <v>209.30414425999999</v>
      </c>
      <c r="G36" s="182">
        <v>18113</v>
      </c>
      <c r="H36" s="182">
        <v>9815</v>
      </c>
      <c r="I36" s="182">
        <v>26004</v>
      </c>
      <c r="J36" s="182">
        <v>53932</v>
      </c>
      <c r="S36"/>
      <c r="T36"/>
      <c r="U36"/>
      <c r="V36"/>
      <c r="W36"/>
      <c r="X36"/>
      <c r="Y36"/>
      <c r="Z36"/>
    </row>
    <row r="37" spans="1:26">
      <c r="A37" s="82">
        <v>2013</v>
      </c>
      <c r="B37" s="82" t="s">
        <v>603</v>
      </c>
      <c r="C37" s="182">
        <v>203.51786458000001</v>
      </c>
      <c r="D37" s="182">
        <v>247.09320327</v>
      </c>
      <c r="E37" s="182">
        <v>203.51610642</v>
      </c>
      <c r="F37" s="182">
        <v>210.81385778999999</v>
      </c>
      <c r="G37" s="182">
        <v>19200</v>
      </c>
      <c r="H37" s="182">
        <v>9431</v>
      </c>
      <c r="I37" s="182">
        <v>27689</v>
      </c>
      <c r="J37" s="182">
        <v>56320</v>
      </c>
      <c r="S37"/>
      <c r="T37"/>
      <c r="U37"/>
      <c r="V37"/>
      <c r="W37"/>
      <c r="X37"/>
      <c r="Y37"/>
      <c r="Z37"/>
    </row>
    <row r="38" spans="1:26">
      <c r="A38" s="82">
        <v>2014</v>
      </c>
      <c r="B38" s="82" t="s">
        <v>604</v>
      </c>
      <c r="C38" s="182">
        <v>198.80721051</v>
      </c>
      <c r="D38" s="182">
        <v>242.77762633</v>
      </c>
      <c r="E38" s="182">
        <v>203.5008909</v>
      </c>
      <c r="F38" s="182">
        <v>208.76591870999999</v>
      </c>
      <c r="G38" s="182">
        <v>19638</v>
      </c>
      <c r="H38" s="182">
        <v>10271</v>
      </c>
      <c r="I38" s="182">
        <v>29205</v>
      </c>
      <c r="J38" s="182">
        <v>59114</v>
      </c>
      <c r="S38"/>
      <c r="T38"/>
      <c r="U38"/>
      <c r="V38"/>
      <c r="W38"/>
      <c r="X38"/>
      <c r="Y38"/>
      <c r="Z38"/>
    </row>
    <row r="39" spans="1:26">
      <c r="A39" s="82">
        <v>2014</v>
      </c>
      <c r="B39" s="82" t="s">
        <v>601</v>
      </c>
      <c r="C39" s="182">
        <v>200.20398613</v>
      </c>
      <c r="D39" s="182">
        <v>247.07258264999999</v>
      </c>
      <c r="E39" s="182">
        <v>205.15302718000001</v>
      </c>
      <c r="F39" s="182">
        <v>211.85196740000001</v>
      </c>
      <c r="G39" s="182">
        <v>18163</v>
      </c>
      <c r="H39" s="182">
        <v>12069</v>
      </c>
      <c r="I39" s="182">
        <v>31873</v>
      </c>
      <c r="J39" s="182">
        <v>62105</v>
      </c>
      <c r="S39"/>
      <c r="T39"/>
      <c r="U39"/>
      <c r="V39"/>
      <c r="W39"/>
      <c r="X39"/>
      <c r="Y39"/>
      <c r="Z39"/>
    </row>
    <row r="40" spans="1:26">
      <c r="A40" s="82">
        <v>2014</v>
      </c>
      <c r="B40" s="82" t="s">
        <v>602</v>
      </c>
      <c r="C40" s="182">
        <v>194.86203198000001</v>
      </c>
      <c r="D40" s="182">
        <v>247.37249821</v>
      </c>
      <c r="E40" s="182">
        <v>206.51351652</v>
      </c>
      <c r="F40" s="182">
        <v>209.78209382</v>
      </c>
      <c r="G40" s="182">
        <v>20512</v>
      </c>
      <c r="H40" s="182">
        <v>11192</v>
      </c>
      <c r="I40" s="182">
        <v>35083</v>
      </c>
      <c r="J40" s="182">
        <v>66787</v>
      </c>
      <c r="S40"/>
      <c r="T40"/>
      <c r="U40"/>
      <c r="V40"/>
      <c r="W40"/>
      <c r="X40"/>
      <c r="Y40"/>
      <c r="Z40"/>
    </row>
    <row r="41" spans="1:26">
      <c r="A41" s="82">
        <v>2014</v>
      </c>
      <c r="B41" s="82" t="s">
        <v>603</v>
      </c>
      <c r="C41" s="182">
        <v>192.41685491999999</v>
      </c>
      <c r="D41" s="182">
        <v>249.12527599000001</v>
      </c>
      <c r="E41" s="182">
        <v>206.49043642999999</v>
      </c>
      <c r="F41" s="182">
        <v>208.54171303000001</v>
      </c>
      <c r="G41" s="182">
        <v>21691</v>
      </c>
      <c r="H41" s="182">
        <v>10417</v>
      </c>
      <c r="I41" s="182">
        <v>35585</v>
      </c>
      <c r="J41" s="182">
        <v>67693</v>
      </c>
      <c r="S41"/>
      <c r="T41"/>
      <c r="U41"/>
      <c r="V41"/>
      <c r="W41"/>
      <c r="X41"/>
      <c r="Y41"/>
      <c r="Z41"/>
    </row>
    <row r="42" spans="1:26">
      <c r="A42" s="82">
        <v>2015</v>
      </c>
      <c r="B42" s="82" t="s">
        <v>604</v>
      </c>
      <c r="C42" s="182">
        <v>192.12215619</v>
      </c>
      <c r="D42" s="182">
        <v>245.79966044</v>
      </c>
      <c r="E42" s="182">
        <v>207.16647613999999</v>
      </c>
      <c r="F42" s="182">
        <v>208.75992406</v>
      </c>
      <c r="G42" s="182">
        <v>21538</v>
      </c>
      <c r="H42" s="182">
        <v>11191</v>
      </c>
      <c r="I42" s="182">
        <v>35249</v>
      </c>
      <c r="J42" s="182">
        <v>67978</v>
      </c>
      <c r="S42"/>
      <c r="T42"/>
      <c r="U42"/>
      <c r="V42"/>
      <c r="W42"/>
      <c r="X42"/>
      <c r="Y42"/>
      <c r="Z42"/>
    </row>
    <row r="43" spans="1:26">
      <c r="A43" s="82">
        <v>2015</v>
      </c>
      <c r="B43" s="82" t="s">
        <v>601</v>
      </c>
      <c r="C43" s="182">
        <v>195.14369348</v>
      </c>
      <c r="D43" s="182">
        <v>245.98683055000001</v>
      </c>
      <c r="E43" s="182">
        <v>206.37718717999999</v>
      </c>
      <c r="F43" s="182">
        <v>210.50562439999999</v>
      </c>
      <c r="G43" s="182">
        <v>19131</v>
      </c>
      <c r="H43" s="182">
        <v>12529</v>
      </c>
      <c r="I43" s="182">
        <v>36492</v>
      </c>
      <c r="J43" s="182">
        <v>68152</v>
      </c>
      <c r="S43"/>
      <c r="T43"/>
      <c r="U43"/>
      <c r="V43"/>
      <c r="W43"/>
      <c r="X43"/>
      <c r="Y43"/>
      <c r="Z43"/>
    </row>
    <row r="44" spans="1:26">
      <c r="A44" s="82">
        <v>2015</v>
      </c>
      <c r="B44" s="82" t="s">
        <v>602</v>
      </c>
      <c r="C44" s="182">
        <v>193.22832079</v>
      </c>
      <c r="D44" s="182">
        <v>241.0648277</v>
      </c>
      <c r="E44" s="182">
        <v>205.71869323999999</v>
      </c>
      <c r="F44" s="182">
        <v>208.11873338999999</v>
      </c>
      <c r="G44" s="182">
        <v>20861</v>
      </c>
      <c r="H44" s="182">
        <v>12217</v>
      </c>
      <c r="I44" s="182">
        <v>38280</v>
      </c>
      <c r="J44" s="182">
        <v>71358</v>
      </c>
      <c r="S44"/>
      <c r="T44"/>
      <c r="U44"/>
      <c r="V44"/>
      <c r="W44"/>
      <c r="X44"/>
      <c r="Y44"/>
      <c r="Z44"/>
    </row>
    <row r="45" spans="1:26">
      <c r="A45" s="82">
        <v>2015</v>
      </c>
      <c r="B45" s="82" t="s">
        <v>603</v>
      </c>
      <c r="C45" s="182">
        <v>193.97992717</v>
      </c>
      <c r="D45" s="182">
        <v>239.88283332</v>
      </c>
      <c r="E45" s="182">
        <v>205.15257897999999</v>
      </c>
      <c r="F45" s="182">
        <v>207.42833056000001</v>
      </c>
      <c r="G45" s="182">
        <v>21970</v>
      </c>
      <c r="H45" s="182">
        <v>11633</v>
      </c>
      <c r="I45" s="182">
        <v>36068</v>
      </c>
      <c r="J45" s="182">
        <v>69671</v>
      </c>
      <c r="S45"/>
      <c r="T45"/>
      <c r="U45"/>
      <c r="V45"/>
      <c r="W45"/>
      <c r="X45"/>
      <c r="Y45"/>
      <c r="Z45"/>
    </row>
    <row r="46" spans="1:26">
      <c r="A46" s="82">
        <v>2016</v>
      </c>
      <c r="B46" s="82" t="s">
        <v>604</v>
      </c>
      <c r="C46" s="182">
        <v>192.68082799000001</v>
      </c>
      <c r="D46" s="182">
        <v>237.16824911</v>
      </c>
      <c r="E46" s="182">
        <v>205.69518962000001</v>
      </c>
      <c r="F46" s="182">
        <v>207.34433813999999</v>
      </c>
      <c r="G46" s="182">
        <v>21208</v>
      </c>
      <c r="H46" s="182">
        <v>12428</v>
      </c>
      <c r="I46" s="182">
        <v>36181</v>
      </c>
      <c r="J46" s="182">
        <v>69817</v>
      </c>
      <c r="S46"/>
      <c r="T46"/>
      <c r="U46"/>
      <c r="V46"/>
      <c r="W46"/>
      <c r="X46"/>
      <c r="Y46"/>
      <c r="Z46"/>
    </row>
    <row r="47" spans="1:26">
      <c r="A47" s="82">
        <v>2016</v>
      </c>
      <c r="B47" s="82" t="s">
        <v>601</v>
      </c>
      <c r="C47" s="182">
        <v>195.48635658000001</v>
      </c>
      <c r="D47" s="182">
        <v>238.79765861999999</v>
      </c>
      <c r="E47" s="182">
        <v>205.73973126999999</v>
      </c>
      <c r="F47" s="182">
        <v>209.29283763000001</v>
      </c>
      <c r="G47" s="182">
        <v>19973</v>
      </c>
      <c r="H47" s="182">
        <v>13838</v>
      </c>
      <c r="I47" s="182">
        <v>37300</v>
      </c>
      <c r="J47" s="182">
        <v>71111</v>
      </c>
      <c r="S47"/>
      <c r="T47"/>
      <c r="U47"/>
      <c r="V47"/>
      <c r="W47"/>
      <c r="X47"/>
      <c r="Y47"/>
      <c r="Z47"/>
    </row>
    <row r="48" spans="1:26">
      <c r="A48" s="82">
        <v>2016</v>
      </c>
      <c r="B48" s="82" t="s">
        <v>602</v>
      </c>
      <c r="C48" s="182">
        <v>193.49355359</v>
      </c>
      <c r="D48" s="182">
        <v>239.53749558999999</v>
      </c>
      <c r="E48" s="182">
        <v>205.22100226000001</v>
      </c>
      <c r="F48" s="182">
        <v>208.18146945999999</v>
      </c>
      <c r="G48" s="182">
        <v>22338</v>
      </c>
      <c r="H48" s="182">
        <v>14175</v>
      </c>
      <c r="I48" s="182">
        <v>39309</v>
      </c>
      <c r="J48" s="182">
        <v>75822</v>
      </c>
      <c r="S48"/>
      <c r="T48"/>
      <c r="U48"/>
      <c r="V48"/>
      <c r="W48"/>
      <c r="X48"/>
      <c r="Y48"/>
      <c r="Z48"/>
    </row>
    <row r="49" spans="1:26">
      <c r="A49" s="82">
        <v>2016</v>
      </c>
      <c r="B49" s="82" t="s">
        <v>603</v>
      </c>
      <c r="C49" s="182">
        <v>193.20375971000001</v>
      </c>
      <c r="D49" s="182">
        <v>240.27164178999999</v>
      </c>
      <c r="E49" s="182">
        <v>204.15744354</v>
      </c>
      <c r="F49" s="182">
        <v>207.10501712999999</v>
      </c>
      <c r="G49" s="182">
        <v>24470</v>
      </c>
      <c r="H49" s="182">
        <v>13735</v>
      </c>
      <c r="I49" s="182">
        <v>39144</v>
      </c>
      <c r="J49" s="182">
        <v>77349</v>
      </c>
      <c r="S49"/>
      <c r="T49"/>
      <c r="U49"/>
      <c r="V49"/>
      <c r="W49"/>
      <c r="X49"/>
      <c r="Y49"/>
      <c r="Z49"/>
    </row>
    <row r="50" spans="1:26">
      <c r="A50" s="82">
        <v>2017</v>
      </c>
      <c r="B50" s="82" t="s">
        <v>604</v>
      </c>
      <c r="C50" s="182">
        <v>191.66279367000001</v>
      </c>
      <c r="D50" s="182">
        <v>239.86783495</v>
      </c>
      <c r="E50" s="182">
        <v>204.02669402999999</v>
      </c>
      <c r="F50" s="182">
        <v>206.89338032000001</v>
      </c>
      <c r="G50" s="182">
        <v>23496</v>
      </c>
      <c r="H50" s="182">
        <v>14323</v>
      </c>
      <c r="I50" s="182">
        <v>39919</v>
      </c>
      <c r="J50" s="182">
        <v>77738</v>
      </c>
      <c r="S50"/>
      <c r="T50"/>
      <c r="U50"/>
      <c r="V50"/>
      <c r="W50"/>
      <c r="X50"/>
      <c r="Y50"/>
      <c r="Z50"/>
    </row>
    <row r="51" spans="1:26">
      <c r="A51" s="82">
        <v>2017</v>
      </c>
      <c r="B51" s="82" t="s">
        <v>601</v>
      </c>
      <c r="C51" s="182">
        <v>191.58391723</v>
      </c>
      <c r="D51" s="182">
        <v>241.72969900000001</v>
      </c>
      <c r="E51" s="182">
        <v>204.69525407</v>
      </c>
      <c r="F51" s="182">
        <v>209.04064163999999</v>
      </c>
      <c r="G51" s="182">
        <v>21265</v>
      </c>
      <c r="H51" s="182">
        <v>16711</v>
      </c>
      <c r="I51" s="182">
        <v>40284</v>
      </c>
      <c r="J51" s="182">
        <v>78260</v>
      </c>
      <c r="S51"/>
      <c r="T51"/>
      <c r="U51"/>
      <c r="V51"/>
      <c r="W51"/>
      <c r="X51"/>
      <c r="Y51"/>
      <c r="Z51"/>
    </row>
    <row r="52" spans="1:26">
      <c r="A52" s="82">
        <v>2017</v>
      </c>
      <c r="B52" s="82" t="s">
        <v>602</v>
      </c>
      <c r="C52" s="182">
        <v>188.14553508</v>
      </c>
      <c r="D52" s="182">
        <v>241.06331071</v>
      </c>
      <c r="E52" s="182">
        <v>204.70736553</v>
      </c>
      <c r="F52" s="182">
        <v>206.85171267000001</v>
      </c>
      <c r="G52" s="182">
        <v>22352</v>
      </c>
      <c r="H52" s="182">
        <v>14879</v>
      </c>
      <c r="I52" s="182">
        <v>42397</v>
      </c>
      <c r="J52" s="182">
        <v>79628</v>
      </c>
      <c r="S52"/>
      <c r="T52"/>
      <c r="U52"/>
      <c r="V52"/>
      <c r="W52"/>
      <c r="X52"/>
      <c r="Y52"/>
      <c r="Z52"/>
    </row>
    <row r="53" spans="1:26">
      <c r="A53" s="82">
        <v>2017</v>
      </c>
      <c r="B53" s="82" t="s">
        <v>603</v>
      </c>
      <c r="C53" s="182">
        <v>188.96614879000001</v>
      </c>
      <c r="D53" s="182">
        <v>243.32905862000001</v>
      </c>
      <c r="E53" s="182">
        <v>201.89254874</v>
      </c>
      <c r="F53" s="182">
        <v>205.01322685</v>
      </c>
      <c r="G53" s="182">
        <v>25553</v>
      </c>
      <c r="H53" s="182">
        <v>14192</v>
      </c>
      <c r="I53" s="182">
        <v>42852</v>
      </c>
      <c r="J53" s="182">
        <v>82597</v>
      </c>
      <c r="S53"/>
      <c r="T53"/>
      <c r="U53"/>
      <c r="V53"/>
      <c r="W53"/>
      <c r="X53"/>
      <c r="Y53"/>
      <c r="Z53"/>
    </row>
    <row r="54" spans="1:26">
      <c r="A54" s="82">
        <v>2018</v>
      </c>
      <c r="B54" s="82" t="s">
        <v>604</v>
      </c>
      <c r="C54" s="182">
        <v>188.29860696</v>
      </c>
      <c r="D54" s="182">
        <v>241.23959085000001</v>
      </c>
      <c r="E54" s="182">
        <v>201.35014989000001</v>
      </c>
      <c r="F54" s="182">
        <v>205.32936404</v>
      </c>
      <c r="G54" s="182">
        <v>23402</v>
      </c>
      <c r="H54" s="182">
        <v>15251</v>
      </c>
      <c r="I54" s="182">
        <v>37473</v>
      </c>
      <c r="J54" s="182">
        <v>76126</v>
      </c>
      <c r="S54"/>
      <c r="T54"/>
      <c r="U54"/>
      <c r="V54"/>
      <c r="W54"/>
      <c r="X54"/>
      <c r="Y54"/>
      <c r="Z54"/>
    </row>
    <row r="55" spans="1:26">
      <c r="A55" s="82">
        <v>2018</v>
      </c>
      <c r="B55" s="82" t="s">
        <v>601</v>
      </c>
      <c r="C55" s="182">
        <v>190.15337991000001</v>
      </c>
      <c r="D55" s="182">
        <v>240.55146693</v>
      </c>
      <c r="E55" s="182">
        <v>199.10872130999999</v>
      </c>
      <c r="F55" s="182">
        <v>205.48571215999999</v>
      </c>
      <c r="G55" s="182">
        <v>21613</v>
      </c>
      <c r="H55" s="182">
        <v>16088</v>
      </c>
      <c r="I55" s="182">
        <v>36500</v>
      </c>
      <c r="J55" s="182">
        <v>74201</v>
      </c>
      <c r="S55"/>
      <c r="T55"/>
      <c r="U55"/>
      <c r="V55"/>
      <c r="W55"/>
      <c r="X55"/>
      <c r="Y55"/>
      <c r="Z55"/>
    </row>
    <row r="56" spans="1:26">
      <c r="A56" s="82">
        <v>2018</v>
      </c>
      <c r="B56" s="82" t="s">
        <v>602</v>
      </c>
      <c r="C56" s="182">
        <v>184.82307555</v>
      </c>
      <c r="D56" s="182">
        <v>241.39824154999999</v>
      </c>
      <c r="E56" s="182">
        <v>196.21060546000001</v>
      </c>
      <c r="F56" s="182">
        <v>201.60831218999999</v>
      </c>
      <c r="G56" s="182">
        <v>22422</v>
      </c>
      <c r="H56" s="182">
        <v>14672</v>
      </c>
      <c r="I56" s="182">
        <v>38431</v>
      </c>
      <c r="J56" s="182">
        <v>75525</v>
      </c>
      <c r="S56"/>
      <c r="T56"/>
      <c r="U56"/>
      <c r="V56"/>
      <c r="W56"/>
      <c r="X56"/>
      <c r="Y56"/>
      <c r="Z56"/>
    </row>
    <row r="57" spans="1:26">
      <c r="A57" s="82">
        <v>2018</v>
      </c>
      <c r="B57" s="82" t="s">
        <v>603</v>
      </c>
      <c r="C57" s="182">
        <v>185.98140791</v>
      </c>
      <c r="D57" s="182">
        <v>242.32390626</v>
      </c>
      <c r="E57" s="182">
        <v>192.88313461000001</v>
      </c>
      <c r="F57" s="182">
        <v>200.59242198999999</v>
      </c>
      <c r="G57" s="182">
        <v>25172</v>
      </c>
      <c r="H57" s="182">
        <v>15063</v>
      </c>
      <c r="I57" s="182">
        <v>33831</v>
      </c>
      <c r="J57" s="182">
        <v>74066</v>
      </c>
      <c r="S57"/>
      <c r="T57"/>
      <c r="U57"/>
      <c r="V57"/>
      <c r="W57"/>
      <c r="X57"/>
      <c r="Y57"/>
      <c r="Z57"/>
    </row>
    <row r="58" spans="1:26">
      <c r="A58" s="82">
        <v>2019</v>
      </c>
      <c r="B58" s="82" t="s">
        <v>604</v>
      </c>
      <c r="C58" s="182">
        <v>184.51897645</v>
      </c>
      <c r="D58" s="182">
        <v>240.96554502999999</v>
      </c>
      <c r="E58" s="182">
        <v>191.75041973</v>
      </c>
      <c r="F58" s="182">
        <v>199.79994124000001</v>
      </c>
      <c r="G58" s="182">
        <v>22080</v>
      </c>
      <c r="H58" s="182">
        <v>14889</v>
      </c>
      <c r="I58" s="182">
        <v>34227</v>
      </c>
      <c r="J58" s="182">
        <v>71196</v>
      </c>
      <c r="S58"/>
      <c r="T58"/>
      <c r="U58"/>
      <c r="V58"/>
      <c r="W58"/>
      <c r="X58"/>
      <c r="Y58"/>
      <c r="Z58"/>
    </row>
    <row r="59" spans="1:26">
      <c r="A59" s="82">
        <v>2019</v>
      </c>
      <c r="B59" s="82" t="s">
        <v>601</v>
      </c>
      <c r="C59" s="182">
        <v>181.78216907000001</v>
      </c>
      <c r="D59" s="182">
        <v>243.14941253000001</v>
      </c>
      <c r="E59" s="182">
        <v>189.18604400000001</v>
      </c>
      <c r="F59" s="182">
        <v>199.13094907000001</v>
      </c>
      <c r="G59" s="182">
        <v>19483</v>
      </c>
      <c r="H59" s="182">
        <v>15320</v>
      </c>
      <c r="I59" s="182">
        <v>33822</v>
      </c>
      <c r="J59" s="182">
        <v>68625</v>
      </c>
      <c r="S59"/>
      <c r="T59"/>
      <c r="U59"/>
      <c r="V59"/>
      <c r="W59"/>
      <c r="X59"/>
      <c r="Y59"/>
      <c r="Z59"/>
    </row>
    <row r="60" spans="1:26">
      <c r="A60" s="82">
        <v>2019</v>
      </c>
      <c r="B60" s="82" t="s">
        <v>602</v>
      </c>
      <c r="C60" s="182">
        <v>180.94019326</v>
      </c>
      <c r="D60" s="182">
        <v>243.63455544000001</v>
      </c>
      <c r="E60" s="182">
        <v>188.05880429000001</v>
      </c>
      <c r="F60" s="182">
        <v>196.09964427</v>
      </c>
      <c r="G60" s="182">
        <v>22974</v>
      </c>
      <c r="H60" s="182">
        <v>13474</v>
      </c>
      <c r="I60" s="182">
        <v>36341</v>
      </c>
      <c r="J60" s="182">
        <v>72789</v>
      </c>
      <c r="S60"/>
      <c r="T60"/>
      <c r="U60"/>
      <c r="V60"/>
      <c r="W60"/>
      <c r="X60"/>
      <c r="Y60"/>
      <c r="Z60"/>
    </row>
    <row r="61" spans="1:26">
      <c r="A61" s="82">
        <v>2019</v>
      </c>
      <c r="B61" s="82" t="s">
        <v>603</v>
      </c>
      <c r="C61" s="182">
        <v>177.84555546999999</v>
      </c>
      <c r="D61" s="182">
        <v>245.44443602999999</v>
      </c>
      <c r="E61" s="182">
        <v>186.68742105000001</v>
      </c>
      <c r="F61" s="182">
        <v>194.38016777999999</v>
      </c>
      <c r="G61" s="182">
        <v>24682</v>
      </c>
      <c r="H61" s="182">
        <v>13201</v>
      </c>
      <c r="I61" s="182">
        <v>34577</v>
      </c>
      <c r="J61" s="182">
        <v>72460</v>
      </c>
      <c r="S61"/>
      <c r="T61"/>
      <c r="U61"/>
      <c r="V61"/>
      <c r="W61"/>
      <c r="X61"/>
      <c r="Y61"/>
      <c r="Z61"/>
    </row>
    <row r="62" spans="1:26">
      <c r="A62" s="82">
        <v>2020</v>
      </c>
      <c r="B62" s="82" t="s">
        <v>604</v>
      </c>
      <c r="C62" s="182">
        <v>181.52345072</v>
      </c>
      <c r="D62" s="182">
        <v>243.59158693000001</v>
      </c>
      <c r="E62" s="182">
        <v>183.98993809000001</v>
      </c>
      <c r="F62" s="182">
        <v>194.40672662</v>
      </c>
      <c r="G62" s="182">
        <v>19509</v>
      </c>
      <c r="H62" s="182">
        <v>11601</v>
      </c>
      <c r="I62" s="182">
        <v>30648</v>
      </c>
      <c r="J62" s="182">
        <v>61758</v>
      </c>
      <c r="S62"/>
      <c r="T62"/>
      <c r="U62"/>
      <c r="V62"/>
      <c r="W62"/>
      <c r="X62"/>
      <c r="Y62"/>
      <c r="Z62"/>
    </row>
    <row r="63" spans="1:26">
      <c r="A63" s="82">
        <v>2020</v>
      </c>
      <c r="B63" s="82" t="s">
        <v>601</v>
      </c>
      <c r="C63" s="182">
        <v>181.85195300000001</v>
      </c>
      <c r="D63" s="182">
        <v>246.58682714</v>
      </c>
      <c r="E63" s="182">
        <v>189.40157267000001</v>
      </c>
      <c r="F63" s="182">
        <v>197.60717951999999</v>
      </c>
      <c r="G63" s="182">
        <v>12084</v>
      </c>
      <c r="H63" s="182">
        <v>7561</v>
      </c>
      <c r="I63" s="182">
        <v>21930</v>
      </c>
      <c r="J63" s="182">
        <v>41575</v>
      </c>
    </row>
    <row r="64" spans="1:26">
      <c r="A64" s="82">
        <v>2020</v>
      </c>
      <c r="B64" s="82" t="s">
        <v>602</v>
      </c>
      <c r="C64" s="182">
        <v>179.57280402999999</v>
      </c>
      <c r="D64" s="182">
        <v>244.486985</v>
      </c>
      <c r="E64" s="182">
        <v>188.04096275000001</v>
      </c>
      <c r="F64" s="182">
        <v>195.74338847999999</v>
      </c>
      <c r="G64" s="182">
        <v>20253</v>
      </c>
      <c r="H64" s="182">
        <v>11602</v>
      </c>
      <c r="I64" s="182">
        <v>30902</v>
      </c>
      <c r="J64" s="182">
        <v>62757</v>
      </c>
    </row>
    <row r="65" spans="1:10">
      <c r="A65" s="82">
        <v>2020</v>
      </c>
      <c r="B65" s="82" t="s">
        <v>603</v>
      </c>
      <c r="C65" s="182">
        <v>180.4879942</v>
      </c>
      <c r="D65" s="182">
        <v>239.34996365000001</v>
      </c>
      <c r="E65" s="182">
        <v>186.39736471000001</v>
      </c>
      <c r="F65" s="182">
        <v>194.45615412999999</v>
      </c>
      <c r="G65" s="182">
        <v>19324</v>
      </c>
      <c r="H65" s="182">
        <v>11004</v>
      </c>
      <c r="I65" s="182">
        <v>27807</v>
      </c>
      <c r="J65" s="182">
        <v>58135</v>
      </c>
    </row>
    <row r="66" spans="1:10">
      <c r="A66" s="82">
        <v>2021</v>
      </c>
      <c r="B66" s="82" t="s">
        <v>604</v>
      </c>
      <c r="C66" s="182">
        <v>182.43895047000001</v>
      </c>
      <c r="D66" s="182">
        <v>241.12957108000001</v>
      </c>
      <c r="E66" s="182">
        <v>183.11881349999999</v>
      </c>
      <c r="F66" s="182">
        <v>195.26986045999999</v>
      </c>
      <c r="G66" s="182">
        <v>25078</v>
      </c>
      <c r="H66" s="182">
        <v>14548</v>
      </c>
      <c r="I66" s="182">
        <v>28425</v>
      </c>
      <c r="J66" s="182">
        <v>68051</v>
      </c>
    </row>
    <row r="67" spans="1:10">
      <c r="A67" s="82">
        <v>2021</v>
      </c>
      <c r="B67" s="82" t="s">
        <v>601</v>
      </c>
      <c r="C67" s="182">
        <v>177.37419528000001</v>
      </c>
      <c r="D67" s="182">
        <v>242.84574359000001</v>
      </c>
      <c r="E67" s="182">
        <v>185.29009840000001</v>
      </c>
      <c r="F67" s="182">
        <v>194.08647977999999</v>
      </c>
      <c r="G67" s="182">
        <v>26096</v>
      </c>
      <c r="H67" s="182">
        <v>14625</v>
      </c>
      <c r="I67" s="182">
        <v>31488</v>
      </c>
      <c r="J67" s="182">
        <v>72209</v>
      </c>
    </row>
    <row r="68" spans="1:10">
      <c r="A68" s="82">
        <v>2021</v>
      </c>
      <c r="B68" s="82" t="s">
        <v>602</v>
      </c>
      <c r="C68" s="182">
        <v>171.88700692</v>
      </c>
      <c r="D68" s="182">
        <v>241.14737446000001</v>
      </c>
      <c r="E68" s="182">
        <v>184.30026975000001</v>
      </c>
      <c r="F68" s="182">
        <v>191.20075722000001</v>
      </c>
      <c r="G68" s="182">
        <v>22258</v>
      </c>
      <c r="H68" s="182">
        <v>12207</v>
      </c>
      <c r="I68" s="182">
        <v>26058</v>
      </c>
      <c r="J68" s="182">
        <v>60523</v>
      </c>
    </row>
    <row r="69" spans="1:10">
      <c r="A69" s="82">
        <v>2021</v>
      </c>
      <c r="B69" s="82" t="s">
        <v>603</v>
      </c>
      <c r="C69" s="182">
        <v>171.69223317000001</v>
      </c>
      <c r="D69" s="182">
        <v>239.83383327999999</v>
      </c>
      <c r="E69" s="182">
        <v>184.94458270999999</v>
      </c>
      <c r="F69" s="182">
        <v>191.81754678999999</v>
      </c>
      <c r="G69" s="182">
        <v>23742</v>
      </c>
      <c r="H69" s="182">
        <v>14335</v>
      </c>
      <c r="I69" s="182">
        <v>30627</v>
      </c>
      <c r="J69" s="182">
        <v>68704</v>
      </c>
    </row>
    <row r="70" spans="1:10">
      <c r="A70" s="82">
        <v>2022</v>
      </c>
      <c r="B70" s="82" t="s">
        <v>604</v>
      </c>
      <c r="C70" s="182">
        <v>178.58774961</v>
      </c>
      <c r="D70" s="182">
        <v>241.76950855999999</v>
      </c>
      <c r="E70" s="182">
        <v>198.76744765999999</v>
      </c>
      <c r="F70" s="182">
        <v>203.74013977999999</v>
      </c>
      <c r="G70" s="182">
        <v>22285</v>
      </c>
      <c r="H70" s="182">
        <v>20491</v>
      </c>
      <c r="I70" s="182">
        <v>43988</v>
      </c>
      <c r="J70" s="182">
        <v>86764</v>
      </c>
    </row>
    <row r="71" spans="1:10">
      <c r="A71" s="82">
        <v>2022</v>
      </c>
      <c r="B71" s="82" t="s">
        <v>601</v>
      </c>
      <c r="C71" s="182">
        <v>149.28439754999999</v>
      </c>
      <c r="D71" s="182">
        <v>228.96433213</v>
      </c>
      <c r="E71" s="182">
        <v>135.77229245999999</v>
      </c>
      <c r="F71" s="182">
        <v>154.91406817999999</v>
      </c>
      <c r="G71" s="182">
        <v>25496</v>
      </c>
      <c r="H71" s="182">
        <v>6925</v>
      </c>
      <c r="I71" s="182">
        <v>19291</v>
      </c>
      <c r="J71" s="182">
        <v>51712</v>
      </c>
    </row>
    <row r="72" spans="1:10">
      <c r="A72" s="82">
        <v>2022</v>
      </c>
      <c r="B72" s="82" t="s">
        <v>602</v>
      </c>
      <c r="C72" s="182">
        <v>155.82485186</v>
      </c>
      <c r="D72" s="182">
        <v>233.42030650999999</v>
      </c>
      <c r="E72" s="182">
        <v>140.18001451000001</v>
      </c>
      <c r="F72" s="182">
        <v>164.04299724000001</v>
      </c>
      <c r="G72" s="182">
        <v>22952</v>
      </c>
      <c r="H72" s="182">
        <v>10440</v>
      </c>
      <c r="I72" s="182">
        <v>22448</v>
      </c>
      <c r="J72" s="182">
        <v>55840</v>
      </c>
    </row>
    <row r="73" spans="1:10">
      <c r="A73" s="82">
        <v>2022</v>
      </c>
      <c r="B73" s="82" t="s">
        <v>603</v>
      </c>
      <c r="C73" s="182">
        <v>153.69527635</v>
      </c>
      <c r="D73" s="182">
        <v>233.51647038999999</v>
      </c>
      <c r="E73" s="182">
        <v>143.70502955000001</v>
      </c>
      <c r="F73" s="182">
        <v>166.77809017999999</v>
      </c>
      <c r="G73" s="182">
        <v>22906</v>
      </c>
      <c r="H73" s="182">
        <v>11718</v>
      </c>
      <c r="I73" s="182">
        <v>20906</v>
      </c>
      <c r="J73" s="182">
        <v>55530</v>
      </c>
    </row>
    <row r="74" spans="1:10">
      <c r="A74" s="82">
        <v>2023</v>
      </c>
      <c r="B74" s="82" t="s">
        <v>604</v>
      </c>
      <c r="C74" s="182">
        <v>150.64659277999999</v>
      </c>
      <c r="D74" s="182">
        <v>234.43526499000001</v>
      </c>
      <c r="E74" s="182">
        <v>137.56002504</v>
      </c>
      <c r="F74" s="182">
        <v>161.40100504</v>
      </c>
      <c r="G74" s="182">
        <v>21205</v>
      </c>
      <c r="H74" s="182">
        <v>10906</v>
      </c>
      <c r="I74" s="182">
        <v>23844</v>
      </c>
      <c r="J74" s="182">
        <v>55955</v>
      </c>
    </row>
    <row r="75" spans="1:10">
      <c r="A75" s="82">
        <v>2023</v>
      </c>
      <c r="B75" s="82" t="s">
        <v>601</v>
      </c>
      <c r="C75" s="182">
        <v>144.92425023999999</v>
      </c>
      <c r="D75" s="182">
        <v>237.82679643</v>
      </c>
      <c r="E75" s="182">
        <v>140.527402</v>
      </c>
      <c r="F75" s="182">
        <v>159.98037866999999</v>
      </c>
      <c r="G75" s="182">
        <v>27142</v>
      </c>
      <c r="H75" s="182">
        <v>13666</v>
      </c>
      <c r="I75" s="182">
        <v>33681</v>
      </c>
      <c r="J75" s="182">
        <v>74489</v>
      </c>
    </row>
    <row r="76" spans="1:10">
      <c r="A76" s="82">
        <v>2023</v>
      </c>
      <c r="B76" s="82" t="s">
        <v>602</v>
      </c>
      <c r="C76" s="182">
        <v>139.70073427</v>
      </c>
      <c r="D76" s="182">
        <v>238.01223691000001</v>
      </c>
      <c r="E76" s="182">
        <v>124.63465673</v>
      </c>
      <c r="F76" s="182">
        <v>145.40372486999999</v>
      </c>
      <c r="G76" s="182">
        <v>15117</v>
      </c>
      <c r="H76" s="182">
        <v>6129</v>
      </c>
      <c r="I76" s="182">
        <v>23178</v>
      </c>
      <c r="J76" s="182">
        <v>44424</v>
      </c>
    </row>
    <row r="77" spans="1:10">
      <c r="A77" s="82">
        <v>2023</v>
      </c>
      <c r="B77" s="82" t="s">
        <v>603</v>
      </c>
      <c r="C77" s="182">
        <v>125.60014979</v>
      </c>
      <c r="D77" s="182">
        <v>231.39766839000001</v>
      </c>
      <c r="E77" s="182">
        <v>118.76133247</v>
      </c>
      <c r="F77" s="182">
        <v>133.29864837</v>
      </c>
      <c r="G77" s="182">
        <v>21363</v>
      </c>
      <c r="H77" s="182">
        <v>6176</v>
      </c>
      <c r="I77" s="182">
        <v>30363</v>
      </c>
      <c r="J77" s="182">
        <v>57902</v>
      </c>
    </row>
    <row r="78" spans="1:10">
      <c r="A78" s="82">
        <v>2024</v>
      </c>
      <c r="B78" s="82" t="s">
        <v>604</v>
      </c>
      <c r="C78" s="182">
        <v>157.00357217999999</v>
      </c>
      <c r="D78" s="182">
        <v>234.17783985</v>
      </c>
      <c r="E78" s="182">
        <v>140.5794405</v>
      </c>
      <c r="F78" s="182">
        <v>165.14552685999999</v>
      </c>
      <c r="G78" s="182">
        <v>19036</v>
      </c>
      <c r="H78" s="182">
        <v>11814</v>
      </c>
      <c r="I78" s="182">
        <v>26889</v>
      </c>
      <c r="J78" s="182">
        <v>57739</v>
      </c>
    </row>
    <row r="79" spans="1:10">
      <c r="A79" s="82">
        <v>2024</v>
      </c>
      <c r="B79" s="82" t="s">
        <v>601</v>
      </c>
      <c r="C79" s="182">
        <v>151.53500864</v>
      </c>
      <c r="D79" s="182">
        <v>232.17097208999999</v>
      </c>
      <c r="E79" s="182">
        <v>142.86129431000001</v>
      </c>
      <c r="F79" s="182">
        <v>162.37784101</v>
      </c>
      <c r="G79" s="182">
        <v>16196</v>
      </c>
      <c r="H79" s="182">
        <v>9639</v>
      </c>
      <c r="I79" s="182">
        <v>25472</v>
      </c>
      <c r="J79" s="182">
        <v>51307</v>
      </c>
    </row>
    <row r="80" spans="1:10">
      <c r="A80" s="82">
        <v>2024</v>
      </c>
      <c r="B80" s="82" t="s">
        <v>602</v>
      </c>
      <c r="C80" s="182">
        <v>149.71699638999999</v>
      </c>
      <c r="D80" s="182">
        <v>230.94063875000001</v>
      </c>
      <c r="E80" s="182">
        <v>143.33169785999999</v>
      </c>
      <c r="F80" s="182">
        <v>160.61199486000001</v>
      </c>
      <c r="G80" s="182">
        <v>18551</v>
      </c>
      <c r="H80" s="182">
        <v>8861</v>
      </c>
      <c r="I80" s="182">
        <v>24367</v>
      </c>
      <c r="J80" s="182">
        <v>51779</v>
      </c>
    </row>
    <row r="81" spans="1:17">
      <c r="A81" s="82">
        <v>2024</v>
      </c>
      <c r="B81" s="82" t="s">
        <v>603</v>
      </c>
      <c r="C81" s="182">
        <v>142.95813605000001</v>
      </c>
      <c r="D81" s="182">
        <v>230.51745998999999</v>
      </c>
      <c r="E81" s="182">
        <v>146.10340861</v>
      </c>
      <c r="F81" s="182">
        <v>160.37019896000001</v>
      </c>
      <c r="G81" s="182">
        <v>21331</v>
      </c>
      <c r="H81" s="182">
        <v>9622</v>
      </c>
      <c r="I81" s="182">
        <v>21276</v>
      </c>
      <c r="J81" s="182">
        <v>52229</v>
      </c>
    </row>
    <row r="82" spans="1:17">
      <c r="A82" s="82"/>
      <c r="B82" s="82"/>
      <c r="C82" s="173"/>
      <c r="D82" s="173"/>
      <c r="E82" s="173"/>
      <c r="F82" s="173"/>
      <c r="G82" s="66"/>
      <c r="H82" s="66"/>
      <c r="I82" s="66"/>
      <c r="J82" s="66"/>
    </row>
    <row r="83" spans="1:17">
      <c r="A83" s="82"/>
      <c r="B83" s="82"/>
      <c r="C83" s="173"/>
      <c r="D83" s="173"/>
      <c r="E83" s="173"/>
      <c r="F83" s="173"/>
      <c r="G83" s="66"/>
      <c r="H83" s="66"/>
      <c r="I83" s="66"/>
      <c r="J83" s="66"/>
    </row>
    <row r="84" spans="1:17">
      <c r="A84" s="184" t="s">
        <v>605</v>
      </c>
      <c r="B84" s="82"/>
      <c r="C84" s="85"/>
      <c r="D84" s="85"/>
      <c r="E84" s="85"/>
      <c r="F84"/>
      <c r="G84"/>
      <c r="H84"/>
      <c r="I84"/>
      <c r="J84"/>
      <c r="K84"/>
      <c r="L84"/>
      <c r="M84"/>
      <c r="N84"/>
      <c r="O84"/>
      <c r="P84"/>
      <c r="Q84"/>
    </row>
    <row r="85" spans="1:17">
      <c r="A85" s="82"/>
      <c r="B85" s="82"/>
      <c r="C85" s="85"/>
      <c r="D85" s="85"/>
      <c r="E85" s="85"/>
      <c r="F85"/>
      <c r="G85"/>
      <c r="H85"/>
      <c r="I85"/>
      <c r="J85"/>
      <c r="K85"/>
      <c r="L85"/>
      <c r="M85"/>
      <c r="N85"/>
      <c r="O85"/>
      <c r="P85"/>
      <c r="Q85"/>
    </row>
    <row r="86" spans="1:17">
      <c r="A86" s="82"/>
      <c r="B86" s="82"/>
      <c r="C86" s="85"/>
      <c r="D86" s="85"/>
      <c r="E86" s="85"/>
      <c r="F86"/>
      <c r="G86"/>
      <c r="H86"/>
      <c r="I86"/>
      <c r="J86"/>
      <c r="K86"/>
      <c r="L86"/>
      <c r="M86"/>
      <c r="N86"/>
      <c r="O86"/>
      <c r="P86"/>
      <c r="Q86"/>
    </row>
    <row r="87" spans="1:17">
      <c r="A87" s="82"/>
      <c r="B87" s="82"/>
      <c r="C87" s="85"/>
      <c r="D87" s="85"/>
      <c r="E87" s="85"/>
      <c r="F87"/>
      <c r="G87"/>
      <c r="H87"/>
      <c r="I87"/>
      <c r="J87"/>
      <c r="K87"/>
      <c r="L87"/>
      <c r="M87"/>
      <c r="N87"/>
      <c r="O87"/>
      <c r="P87"/>
      <c r="Q87"/>
    </row>
    <row r="88" spans="1:17">
      <c r="A88" s="82"/>
      <c r="B88" s="82"/>
      <c r="C88" s="85"/>
      <c r="D88" s="85"/>
      <c r="E88" s="85"/>
      <c r="F88"/>
      <c r="G88"/>
      <c r="H88"/>
      <c r="I88"/>
      <c r="J88"/>
      <c r="K88"/>
      <c r="L88"/>
      <c r="M88"/>
      <c r="N88"/>
      <c r="O88"/>
      <c r="P88"/>
      <c r="Q88"/>
    </row>
    <row r="89" spans="1:17">
      <c r="A89" s="82"/>
      <c r="B89" s="82"/>
      <c r="C89" s="85"/>
      <c r="D89" s="85"/>
      <c r="E89" s="85"/>
      <c r="F89"/>
      <c r="G89"/>
      <c r="H89"/>
      <c r="I89"/>
      <c r="J89"/>
      <c r="K89"/>
      <c r="L89"/>
      <c r="M89"/>
      <c r="N89"/>
      <c r="O89"/>
      <c r="P89"/>
      <c r="Q89"/>
    </row>
    <row r="90" spans="1:17">
      <c r="F90"/>
      <c r="G90"/>
      <c r="H90"/>
      <c r="I90"/>
      <c r="J90"/>
      <c r="K90"/>
      <c r="L90"/>
      <c r="M90"/>
      <c r="N90"/>
      <c r="O90"/>
      <c r="P90"/>
      <c r="Q90"/>
    </row>
    <row r="91" spans="1:17">
      <c r="F91"/>
      <c r="G91"/>
      <c r="H91"/>
      <c r="I91"/>
      <c r="J91"/>
      <c r="K91"/>
      <c r="L91"/>
      <c r="M91"/>
      <c r="N91"/>
      <c r="O91"/>
      <c r="P91"/>
      <c r="Q91"/>
    </row>
    <row r="92" spans="1:17">
      <c r="F92"/>
      <c r="G92"/>
      <c r="H92"/>
      <c r="I92"/>
      <c r="J92"/>
      <c r="K92"/>
      <c r="L92"/>
      <c r="M92"/>
      <c r="N92"/>
      <c r="O92"/>
      <c r="P92"/>
      <c r="Q92"/>
    </row>
    <row r="93" spans="1:17">
      <c r="F93"/>
      <c r="G93"/>
      <c r="H93"/>
      <c r="I93"/>
      <c r="J93"/>
      <c r="K93"/>
      <c r="L93"/>
      <c r="M93"/>
      <c r="N93"/>
      <c r="O93"/>
      <c r="P93"/>
      <c r="Q93"/>
    </row>
  </sheetData>
  <autoFilter ref="A2:J65" xr:uid="{00000000-0009-0000-0000-000023000000}"/>
  <hyperlinks>
    <hyperlink ref="N1:O1" location="Contents!A1" display="Back to Contents" xr:uid="{00000000-0004-0000-23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39997558519241921"/>
  </sheetPr>
  <dimension ref="A1:BG70"/>
  <sheetViews>
    <sheetView workbookViewId="0">
      <selection activeCell="C1" sqref="C1"/>
    </sheetView>
  </sheetViews>
  <sheetFormatPr baseColWidth="10" defaultColWidth="8.83203125" defaultRowHeight="13"/>
  <cols>
    <col min="1" max="1" width="34.5" customWidth="1"/>
    <col min="2" max="2" width="18.5" customWidth="1"/>
    <col min="4" max="4" width="36.6640625" customWidth="1"/>
    <col min="5" max="5" width="14.5" customWidth="1"/>
    <col min="7" max="7" width="15.33203125" style="104" customWidth="1"/>
    <col min="8" max="11" width="7.83203125" customWidth="1"/>
    <col min="12" max="12" width="4.5" bestFit="1" customWidth="1"/>
    <col min="13" max="14" width="10.83203125" customWidth="1"/>
    <col min="15" max="17" width="5.33203125" customWidth="1"/>
    <col min="18" max="18" width="5.33203125" bestFit="1" customWidth="1"/>
    <col min="19" max="19" width="5.33203125" customWidth="1"/>
    <col min="20" max="24" width="5.33203125" bestFit="1" customWidth="1"/>
    <col min="25" max="26" width="6.1640625" bestFit="1" customWidth="1"/>
    <col min="27" max="29" width="5.33203125" bestFit="1" customWidth="1"/>
    <col min="30" max="38" width="6.1640625" bestFit="1" customWidth="1"/>
    <col min="39" max="41" width="5.33203125" bestFit="1" customWidth="1"/>
    <col min="42" max="43" width="5.5" customWidth="1"/>
    <col min="44" max="44" width="5.83203125" customWidth="1"/>
    <col min="45" max="45" width="6.5" customWidth="1"/>
    <col min="46" max="46" width="7.1640625" customWidth="1"/>
    <col min="47" max="47" width="7" customWidth="1"/>
  </cols>
  <sheetData>
    <row r="1" spans="1:47" ht="14">
      <c r="A1" s="17" t="s">
        <v>606</v>
      </c>
      <c r="B1" s="13"/>
      <c r="D1" s="17" t="s">
        <v>607</v>
      </c>
      <c r="E1" s="13"/>
      <c r="G1" s="103" t="s">
        <v>608</v>
      </c>
      <c r="H1" s="13"/>
      <c r="I1" s="13"/>
      <c r="J1" s="13"/>
      <c r="K1" s="160"/>
      <c r="M1" s="213" t="s">
        <v>77</v>
      </c>
      <c r="N1" s="213"/>
    </row>
    <row r="2" spans="1:47">
      <c r="A2" s="42" t="s">
        <v>609</v>
      </c>
      <c r="B2" s="49" t="s">
        <v>90</v>
      </c>
      <c r="D2" s="42" t="s">
        <v>609</v>
      </c>
      <c r="E2" s="49" t="s">
        <v>90</v>
      </c>
      <c r="H2" s="217" t="s">
        <v>448</v>
      </c>
      <c r="I2" s="217"/>
      <c r="J2" s="217" t="s">
        <v>449</v>
      </c>
      <c r="K2" s="217"/>
    </row>
    <row r="3" spans="1:47" ht="15">
      <c r="A3" s="42" t="s">
        <v>610</v>
      </c>
      <c r="B3" s="45">
        <v>245</v>
      </c>
      <c r="D3" s="42" t="s">
        <v>611</v>
      </c>
      <c r="E3" s="45">
        <v>4</v>
      </c>
      <c r="G3" s="77" t="s">
        <v>200</v>
      </c>
      <c r="H3" s="49" t="s">
        <v>612</v>
      </c>
      <c r="I3" s="49" t="s">
        <v>613</v>
      </c>
      <c r="J3" s="49" t="s">
        <v>612</v>
      </c>
      <c r="K3" s="49" t="s">
        <v>613</v>
      </c>
      <c r="M3" s="195"/>
      <c r="N3" s="195"/>
    </row>
    <row r="4" spans="1:47" ht="15">
      <c r="A4" s="42" t="s">
        <v>614</v>
      </c>
      <c r="B4" s="45">
        <v>40152</v>
      </c>
      <c r="D4" s="42" t="s">
        <v>615</v>
      </c>
      <c r="E4" s="45">
        <v>26222</v>
      </c>
      <c r="G4" s="77">
        <v>1968</v>
      </c>
      <c r="H4" s="182">
        <v>22653</v>
      </c>
      <c r="I4" s="182">
        <v>34886</v>
      </c>
      <c r="J4" s="182">
        <v>82</v>
      </c>
      <c r="K4" s="182">
        <v>329</v>
      </c>
      <c r="M4" s="195"/>
      <c r="N4" s="195"/>
    </row>
    <row r="5" spans="1:47" ht="15">
      <c r="A5" s="42" t="s">
        <v>616</v>
      </c>
      <c r="B5" s="45">
        <v>137236</v>
      </c>
      <c r="C5" s="42"/>
      <c r="D5" s="42" t="s">
        <v>617</v>
      </c>
      <c r="E5" s="45">
        <v>24851</v>
      </c>
      <c r="G5" s="77">
        <v>1969</v>
      </c>
      <c r="H5" s="182">
        <v>1617</v>
      </c>
      <c r="I5" s="182">
        <v>2905</v>
      </c>
      <c r="J5" s="182">
        <v>7</v>
      </c>
      <c r="K5" s="182">
        <v>32</v>
      </c>
      <c r="M5" s="195"/>
      <c r="N5" s="195"/>
    </row>
    <row r="6" spans="1:47" ht="15">
      <c r="A6" s="42" t="s">
        <v>618</v>
      </c>
      <c r="B6" s="45">
        <v>14830</v>
      </c>
      <c r="C6" s="42"/>
      <c r="D6" s="42" t="s">
        <v>619</v>
      </c>
      <c r="E6" s="45">
        <v>165694</v>
      </c>
      <c r="F6" s="7"/>
      <c r="G6" s="77">
        <v>1970</v>
      </c>
      <c r="H6" s="182">
        <v>1456</v>
      </c>
      <c r="I6" s="182">
        <v>4276</v>
      </c>
      <c r="J6" s="182">
        <v>6</v>
      </c>
      <c r="K6" s="182">
        <v>52</v>
      </c>
      <c r="M6" s="195"/>
      <c r="N6" s="195"/>
      <c r="AS6" s="57"/>
    </row>
    <row r="7" spans="1:47" ht="15">
      <c r="A7" s="42" t="s">
        <v>620</v>
      </c>
      <c r="B7" s="45">
        <v>276895</v>
      </c>
      <c r="C7" s="42"/>
      <c r="D7" s="42" t="s">
        <v>621</v>
      </c>
      <c r="E7" s="45">
        <v>16787</v>
      </c>
      <c r="F7" s="42"/>
      <c r="G7" s="77">
        <v>1971</v>
      </c>
      <c r="H7" s="182">
        <v>1088</v>
      </c>
      <c r="I7" s="182">
        <v>4719</v>
      </c>
      <c r="J7" s="182">
        <v>10</v>
      </c>
      <c r="K7" s="182">
        <v>71</v>
      </c>
      <c r="M7" s="195"/>
      <c r="N7" s="195"/>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97"/>
      <c r="AT7" s="42"/>
      <c r="AU7" s="97"/>
    </row>
    <row r="8" spans="1:47" ht="15">
      <c r="A8" s="42" t="s">
        <v>622</v>
      </c>
      <c r="B8" s="45">
        <v>15959</v>
      </c>
      <c r="C8" s="42"/>
      <c r="D8" s="42" t="s">
        <v>623</v>
      </c>
      <c r="E8" s="45">
        <v>390452</v>
      </c>
      <c r="F8" s="42"/>
      <c r="G8" s="77">
        <v>1972</v>
      </c>
      <c r="H8" s="182">
        <v>1234</v>
      </c>
      <c r="I8" s="182">
        <v>5193</v>
      </c>
      <c r="J8" s="182">
        <v>7</v>
      </c>
      <c r="K8" s="182">
        <v>74</v>
      </c>
      <c r="M8" s="195"/>
      <c r="N8" s="195"/>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57"/>
      <c r="AT8" s="42"/>
      <c r="AU8" s="57"/>
    </row>
    <row r="9" spans="1:47" ht="15">
      <c r="A9" s="42" t="s">
        <v>624</v>
      </c>
      <c r="B9" s="45">
        <v>668489</v>
      </c>
      <c r="C9" s="42"/>
      <c r="D9" s="42" t="s">
        <v>625</v>
      </c>
      <c r="E9" s="45">
        <v>44347</v>
      </c>
      <c r="F9" s="42"/>
      <c r="G9" s="77">
        <v>1973</v>
      </c>
      <c r="H9" s="182">
        <v>1164</v>
      </c>
      <c r="I9" s="182">
        <v>5332</v>
      </c>
      <c r="J9" s="182">
        <v>13</v>
      </c>
      <c r="K9" s="182">
        <v>92</v>
      </c>
      <c r="M9" s="195"/>
      <c r="N9" s="195"/>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57"/>
      <c r="AT9" s="42"/>
      <c r="AU9" s="57"/>
    </row>
    <row r="10" spans="1:47" ht="15">
      <c r="A10" s="42" t="s">
        <v>626</v>
      </c>
      <c r="B10" s="45">
        <v>154460</v>
      </c>
      <c r="C10" s="42"/>
      <c r="D10" s="42" t="s">
        <v>627</v>
      </c>
      <c r="E10" s="45">
        <v>72041</v>
      </c>
      <c r="F10" s="42"/>
      <c r="G10" s="77">
        <v>1974</v>
      </c>
      <c r="H10" s="182">
        <v>933</v>
      </c>
      <c r="I10" s="182">
        <v>5618</v>
      </c>
      <c r="J10" s="182">
        <v>9</v>
      </c>
      <c r="K10" s="182">
        <v>87</v>
      </c>
      <c r="M10" s="195"/>
      <c r="N10" s="195"/>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57"/>
      <c r="AT10" s="42"/>
      <c r="AU10" s="57"/>
    </row>
    <row r="11" spans="1:47" ht="15">
      <c r="A11" s="42" t="s">
        <v>628</v>
      </c>
      <c r="B11" s="45">
        <v>178388</v>
      </c>
      <c r="C11" s="42"/>
      <c r="D11" s="42" t="s">
        <v>629</v>
      </c>
      <c r="E11" s="45">
        <v>7483</v>
      </c>
      <c r="F11" s="44"/>
      <c r="G11" s="77">
        <v>1975</v>
      </c>
      <c r="H11" s="182">
        <v>624</v>
      </c>
      <c r="I11" s="182">
        <v>3645</v>
      </c>
      <c r="J11" s="182">
        <v>12</v>
      </c>
      <c r="K11" s="182">
        <v>93</v>
      </c>
      <c r="M11" s="195"/>
      <c r="N11" s="195"/>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S11" s="57"/>
      <c r="AU11" s="57"/>
    </row>
    <row r="12" spans="1:47" ht="15">
      <c r="A12" s="42" t="s">
        <v>630</v>
      </c>
      <c r="B12" s="45">
        <v>41026</v>
      </c>
      <c r="C12" s="42"/>
      <c r="D12" s="42" t="s">
        <v>631</v>
      </c>
      <c r="E12" s="45">
        <v>2283</v>
      </c>
      <c r="F12" s="42"/>
      <c r="G12" s="77">
        <v>1976</v>
      </c>
      <c r="H12" s="182">
        <v>692</v>
      </c>
      <c r="I12" s="182">
        <v>3111</v>
      </c>
      <c r="J12" s="182">
        <v>15</v>
      </c>
      <c r="K12" s="182">
        <v>101</v>
      </c>
      <c r="M12" s="195"/>
      <c r="N12" s="195"/>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97"/>
      <c r="AT12" s="42"/>
      <c r="AU12" s="97"/>
    </row>
    <row r="13" spans="1:47" ht="15">
      <c r="A13" s="42" t="s">
        <v>632</v>
      </c>
      <c r="B13" s="45">
        <v>144206</v>
      </c>
      <c r="C13" s="42"/>
      <c r="D13" s="42" t="s">
        <v>633</v>
      </c>
      <c r="E13" s="45">
        <v>7456</v>
      </c>
      <c r="F13" s="42"/>
      <c r="G13" s="77">
        <v>1977</v>
      </c>
      <c r="H13" s="182">
        <v>760</v>
      </c>
      <c r="I13" s="182">
        <v>3201</v>
      </c>
      <c r="J13" s="182">
        <v>23</v>
      </c>
      <c r="K13" s="182">
        <v>126</v>
      </c>
      <c r="M13" s="195"/>
      <c r="N13" s="195"/>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57"/>
      <c r="AT13" s="57"/>
      <c r="AU13" s="57"/>
    </row>
    <row r="14" spans="1:47" ht="15">
      <c r="A14" s="42" t="s">
        <v>634</v>
      </c>
      <c r="B14" s="45">
        <v>286286</v>
      </c>
      <c r="C14" s="42"/>
      <c r="D14" s="42" t="s">
        <v>635</v>
      </c>
      <c r="E14" s="45">
        <v>23960</v>
      </c>
      <c r="F14" s="42"/>
      <c r="G14" s="77">
        <v>1978</v>
      </c>
      <c r="H14" s="182">
        <v>1185</v>
      </c>
      <c r="I14" s="182">
        <v>3848</v>
      </c>
      <c r="J14" s="182">
        <v>32</v>
      </c>
      <c r="K14" s="182">
        <v>135</v>
      </c>
      <c r="M14" s="195"/>
      <c r="N14" s="195"/>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57"/>
      <c r="AT14" s="57"/>
      <c r="AU14" s="57"/>
    </row>
    <row r="15" spans="1:47" ht="15">
      <c r="A15" s="42" t="s">
        <v>636</v>
      </c>
      <c r="B15" s="45">
        <v>903934</v>
      </c>
      <c r="C15" s="42"/>
      <c r="D15" s="42" t="s">
        <v>637</v>
      </c>
      <c r="E15" s="45">
        <v>1117</v>
      </c>
      <c r="G15" s="77">
        <v>1979</v>
      </c>
      <c r="H15" s="182">
        <v>1394</v>
      </c>
      <c r="I15" s="182">
        <v>3834</v>
      </c>
      <c r="J15" s="182">
        <v>51</v>
      </c>
      <c r="K15" s="182">
        <v>173</v>
      </c>
      <c r="M15" s="195"/>
      <c r="N15" s="195"/>
      <c r="AS15" s="57"/>
    </row>
    <row r="16" spans="1:47" ht="15">
      <c r="A16" s="42" t="s">
        <v>638</v>
      </c>
      <c r="B16" s="45">
        <v>16251</v>
      </c>
      <c r="C16" s="42"/>
      <c r="D16" s="42" t="s">
        <v>639</v>
      </c>
      <c r="E16" s="45">
        <v>1</v>
      </c>
      <c r="G16" s="77">
        <v>1980</v>
      </c>
      <c r="H16" s="182">
        <v>1149</v>
      </c>
      <c r="I16" s="182">
        <v>3733</v>
      </c>
      <c r="J16" s="182">
        <v>64</v>
      </c>
      <c r="K16" s="182">
        <v>194</v>
      </c>
      <c r="M16" s="195"/>
      <c r="N16" s="195"/>
    </row>
    <row r="17" spans="1:14" ht="15">
      <c r="A17" s="42" t="s">
        <v>640</v>
      </c>
      <c r="B17" s="45">
        <v>13984</v>
      </c>
      <c r="C17" s="42"/>
      <c r="D17" s="42" t="s">
        <v>641</v>
      </c>
      <c r="E17" s="45">
        <v>53</v>
      </c>
      <c r="G17" s="77">
        <v>1981</v>
      </c>
      <c r="H17" s="182">
        <v>994</v>
      </c>
      <c r="I17" s="182">
        <v>3059</v>
      </c>
      <c r="J17" s="182">
        <v>74</v>
      </c>
      <c r="K17" s="182">
        <v>235</v>
      </c>
      <c r="M17" s="195"/>
      <c r="N17" s="195"/>
    </row>
    <row r="18" spans="1:14" ht="15">
      <c r="A18" s="42" t="s">
        <v>642</v>
      </c>
      <c r="B18" s="45">
        <v>251</v>
      </c>
      <c r="C18" s="42"/>
      <c r="D18" s="42" t="s">
        <v>643</v>
      </c>
      <c r="E18" s="45">
        <v>144683</v>
      </c>
      <c r="G18" s="77">
        <v>1982</v>
      </c>
      <c r="H18" s="182">
        <v>1204</v>
      </c>
      <c r="I18" s="182">
        <v>3070</v>
      </c>
      <c r="J18" s="182">
        <v>162</v>
      </c>
      <c r="K18" s="182">
        <v>266</v>
      </c>
      <c r="M18" s="195"/>
      <c r="N18" s="195"/>
    </row>
    <row r="19" spans="1:14" ht="15">
      <c r="A19" s="42" t="s">
        <v>644</v>
      </c>
      <c r="B19" s="45">
        <v>114</v>
      </c>
      <c r="C19" s="42"/>
      <c r="G19" s="77">
        <v>1983</v>
      </c>
      <c r="H19" s="182">
        <v>1307</v>
      </c>
      <c r="I19" s="182">
        <v>2720</v>
      </c>
      <c r="J19" s="182">
        <v>206</v>
      </c>
      <c r="K19" s="182">
        <v>286</v>
      </c>
      <c r="M19" s="195"/>
      <c r="N19" s="195"/>
    </row>
    <row r="20" spans="1:14" ht="15">
      <c r="A20" s="42" t="s">
        <v>645</v>
      </c>
      <c r="B20" s="45">
        <v>391</v>
      </c>
      <c r="C20" s="42"/>
      <c r="G20" s="77">
        <v>1984</v>
      </c>
      <c r="H20" s="182">
        <v>1708</v>
      </c>
      <c r="I20" s="182">
        <v>3034</v>
      </c>
      <c r="J20" s="182">
        <v>366</v>
      </c>
      <c r="K20" s="182">
        <v>409</v>
      </c>
      <c r="M20" s="195"/>
      <c r="N20" s="195"/>
    </row>
    <row r="21" spans="1:14" ht="15">
      <c r="A21" s="42" t="s">
        <v>646</v>
      </c>
      <c r="B21" s="45">
        <v>2766</v>
      </c>
      <c r="C21" s="42"/>
      <c r="G21" s="77">
        <v>1985</v>
      </c>
      <c r="H21" s="182">
        <v>1829</v>
      </c>
      <c r="I21" s="182">
        <v>3411</v>
      </c>
      <c r="J21" s="182">
        <v>627</v>
      </c>
      <c r="K21" s="182">
        <v>386</v>
      </c>
      <c r="M21" s="195"/>
      <c r="N21" s="195"/>
    </row>
    <row r="22" spans="1:14" ht="15">
      <c r="A22" s="42" t="s">
        <v>647</v>
      </c>
      <c r="B22" s="45">
        <v>10</v>
      </c>
      <c r="C22" s="42"/>
      <c r="G22" s="77">
        <v>1986</v>
      </c>
      <c r="H22" s="182">
        <v>1982</v>
      </c>
      <c r="I22" s="182">
        <v>3632</v>
      </c>
      <c r="J22" s="182">
        <v>781</v>
      </c>
      <c r="K22" s="182">
        <v>219</v>
      </c>
      <c r="M22" s="195"/>
      <c r="N22" s="195"/>
    </row>
    <row r="23" spans="1:14" ht="15">
      <c r="A23" s="42" t="s">
        <v>643</v>
      </c>
      <c r="B23" s="45">
        <v>407655</v>
      </c>
      <c r="C23" s="42"/>
      <c r="G23" s="77">
        <v>1987</v>
      </c>
      <c r="H23" s="182">
        <v>2135</v>
      </c>
      <c r="I23" s="182">
        <v>4349</v>
      </c>
      <c r="J23" s="182">
        <v>1005</v>
      </c>
      <c r="K23" s="182">
        <v>163</v>
      </c>
      <c r="M23" s="195"/>
      <c r="N23" s="195"/>
    </row>
    <row r="24" spans="1:14" ht="15">
      <c r="G24" s="77">
        <v>1988</v>
      </c>
      <c r="H24" s="182">
        <v>2901</v>
      </c>
      <c r="I24" s="182">
        <v>4049</v>
      </c>
      <c r="J24" s="182">
        <v>1932</v>
      </c>
      <c r="K24" s="182">
        <v>185</v>
      </c>
      <c r="M24" s="195"/>
      <c r="N24" s="195"/>
    </row>
    <row r="25" spans="1:14" ht="15">
      <c r="A25" s="42"/>
      <c r="B25" s="42"/>
      <c r="C25" s="42"/>
      <c r="G25" s="77">
        <v>1989</v>
      </c>
      <c r="H25" s="182">
        <v>5633</v>
      </c>
      <c r="I25" s="182">
        <v>5226</v>
      </c>
      <c r="J25" s="182">
        <v>2485</v>
      </c>
      <c r="K25" s="182">
        <v>361</v>
      </c>
      <c r="M25" s="195"/>
      <c r="N25" s="195"/>
    </row>
    <row r="26" spans="1:14" ht="15">
      <c r="B26" s="42"/>
      <c r="C26" s="42"/>
      <c r="G26" s="77">
        <v>1990</v>
      </c>
      <c r="H26" s="182">
        <v>7696</v>
      </c>
      <c r="I26" s="182">
        <v>7581</v>
      </c>
      <c r="J26" s="182">
        <v>3575</v>
      </c>
      <c r="K26" s="182">
        <v>876</v>
      </c>
      <c r="M26" s="195"/>
      <c r="N26" s="195"/>
    </row>
    <row r="27" spans="1:14" ht="15">
      <c r="A27" s="42"/>
      <c r="B27" s="42"/>
      <c r="C27" s="42"/>
      <c r="G27" s="77">
        <v>1991</v>
      </c>
      <c r="H27" s="182">
        <v>7787</v>
      </c>
      <c r="I27" s="182">
        <v>5554</v>
      </c>
      <c r="J27" s="182">
        <v>4526</v>
      </c>
      <c r="K27" s="182">
        <v>900</v>
      </c>
      <c r="M27" s="195"/>
      <c r="N27" s="195"/>
    </row>
    <row r="28" spans="1:14" ht="15">
      <c r="A28" s="42"/>
      <c r="B28" s="42"/>
      <c r="C28" s="42"/>
      <c r="G28" s="77">
        <v>1992</v>
      </c>
      <c r="H28" s="182">
        <v>8775</v>
      </c>
      <c r="I28" s="182">
        <v>5841</v>
      </c>
      <c r="J28" s="182">
        <v>4905</v>
      </c>
      <c r="K28" s="182">
        <v>1447</v>
      </c>
      <c r="M28" s="195"/>
      <c r="N28" s="195"/>
    </row>
    <row r="29" spans="1:14" ht="15">
      <c r="A29" s="42"/>
      <c r="B29" s="42"/>
      <c r="C29" s="42"/>
      <c r="G29" s="77">
        <v>1993</v>
      </c>
      <c r="H29" s="182">
        <v>8132</v>
      </c>
      <c r="I29" s="182">
        <v>6341</v>
      </c>
      <c r="J29" s="182">
        <v>5283</v>
      </c>
      <c r="K29" s="182">
        <v>1712</v>
      </c>
      <c r="M29" s="195"/>
      <c r="N29" s="195"/>
    </row>
    <row r="30" spans="1:14" ht="15">
      <c r="A30" s="42"/>
      <c r="B30" s="42"/>
      <c r="C30" s="42"/>
      <c r="G30" s="77">
        <v>1994</v>
      </c>
      <c r="H30" s="182">
        <v>11079</v>
      </c>
      <c r="I30" s="182">
        <v>8915</v>
      </c>
      <c r="J30" s="182">
        <v>7257</v>
      </c>
      <c r="K30" s="182">
        <v>2425</v>
      </c>
      <c r="M30" s="195"/>
      <c r="N30" s="195"/>
    </row>
    <row r="31" spans="1:14" ht="15">
      <c r="A31" s="42"/>
      <c r="B31" s="42"/>
      <c r="C31" s="42"/>
      <c r="G31" s="77">
        <v>1995</v>
      </c>
      <c r="H31" s="182">
        <v>14590</v>
      </c>
      <c r="I31" s="182">
        <v>7172</v>
      </c>
      <c r="J31" s="182">
        <v>8875</v>
      </c>
      <c r="K31" s="182">
        <v>1962</v>
      </c>
      <c r="M31" s="195"/>
      <c r="N31" s="195"/>
    </row>
    <row r="32" spans="1:14" ht="15">
      <c r="A32" s="42"/>
      <c r="B32" s="42"/>
      <c r="C32" s="42"/>
      <c r="G32" s="77">
        <v>1996</v>
      </c>
      <c r="H32" s="182">
        <v>25236</v>
      </c>
      <c r="I32" s="182">
        <v>10495</v>
      </c>
      <c r="J32" s="182">
        <v>15581</v>
      </c>
      <c r="K32" s="182">
        <v>2856</v>
      </c>
      <c r="M32" s="195"/>
      <c r="N32" s="195"/>
    </row>
    <row r="33" spans="1:14" ht="15">
      <c r="A33" s="42"/>
      <c r="B33" s="42"/>
      <c r="C33" s="42"/>
      <c r="G33" s="77">
        <v>1997</v>
      </c>
      <c r="H33" s="182">
        <v>24083</v>
      </c>
      <c r="I33" s="182">
        <v>10170</v>
      </c>
      <c r="J33" s="182">
        <v>9868</v>
      </c>
      <c r="K33" s="182">
        <v>3964</v>
      </c>
      <c r="M33" s="195"/>
      <c r="N33" s="195"/>
    </row>
    <row r="34" spans="1:14" ht="15">
      <c r="A34" s="42"/>
      <c r="B34" s="42"/>
      <c r="C34" s="42"/>
      <c r="G34" s="77">
        <v>1998</v>
      </c>
      <c r="H34" s="182">
        <v>21434</v>
      </c>
      <c r="I34" s="182">
        <v>12773</v>
      </c>
      <c r="J34" s="182">
        <v>5080</v>
      </c>
      <c r="K34" s="182">
        <v>3807</v>
      </c>
      <c r="M34" s="195"/>
      <c r="N34" s="195"/>
    </row>
    <row r="35" spans="1:14" ht="15">
      <c r="A35" s="42"/>
      <c r="B35" s="42"/>
      <c r="C35" s="42"/>
      <c r="G35" s="77">
        <v>1999</v>
      </c>
      <c r="H35" s="182">
        <v>20010</v>
      </c>
      <c r="I35" s="182">
        <v>15502</v>
      </c>
      <c r="J35" s="182">
        <v>2870</v>
      </c>
      <c r="K35" s="182">
        <v>5358</v>
      </c>
      <c r="M35" s="195"/>
      <c r="N35" s="195"/>
    </row>
    <row r="36" spans="1:14" ht="15">
      <c r="A36" s="42"/>
      <c r="B36" s="42"/>
      <c r="C36" s="42"/>
      <c r="G36" s="77">
        <v>2000</v>
      </c>
      <c r="H36" s="182">
        <v>26791</v>
      </c>
      <c r="I36" s="182">
        <v>18394</v>
      </c>
      <c r="J36" s="182">
        <v>1823</v>
      </c>
      <c r="K36" s="182">
        <v>6705</v>
      </c>
      <c r="M36" s="195"/>
      <c r="N36" s="195"/>
    </row>
    <row r="37" spans="1:14" ht="15">
      <c r="A37" s="42"/>
      <c r="B37" s="42"/>
      <c r="C37" s="42"/>
      <c r="G37" s="77">
        <v>2001</v>
      </c>
      <c r="H37" s="182">
        <v>29855</v>
      </c>
      <c r="I37" s="182">
        <v>21742</v>
      </c>
      <c r="J37" s="182">
        <v>1138</v>
      </c>
      <c r="K37" s="182">
        <v>7554</v>
      </c>
      <c r="M37" s="195"/>
      <c r="N37" s="195"/>
    </row>
    <row r="38" spans="1:14" ht="15">
      <c r="A38" s="42"/>
      <c r="B38" s="42"/>
      <c r="C38" s="42"/>
      <c r="G38" s="77">
        <v>2002</v>
      </c>
      <c r="H38" s="182">
        <v>29663</v>
      </c>
      <c r="I38" s="182">
        <v>27689</v>
      </c>
      <c r="J38" s="182">
        <v>567</v>
      </c>
      <c r="K38" s="182">
        <v>8378</v>
      </c>
      <c r="M38" s="195"/>
      <c r="N38" s="195"/>
    </row>
    <row r="39" spans="1:14" ht="15">
      <c r="A39" s="42"/>
      <c r="B39" s="42"/>
      <c r="C39" s="42"/>
      <c r="G39" s="77">
        <v>2003</v>
      </c>
      <c r="H39" s="182">
        <v>26188</v>
      </c>
      <c r="I39" s="182">
        <v>36524</v>
      </c>
      <c r="J39" s="182">
        <v>193</v>
      </c>
      <c r="K39" s="182">
        <v>9398</v>
      </c>
      <c r="M39" s="195"/>
      <c r="N39" s="195"/>
    </row>
    <row r="40" spans="1:14" ht="15">
      <c r="C40" s="42"/>
      <c r="G40" s="77">
        <v>2004</v>
      </c>
      <c r="H40" s="182">
        <v>91996</v>
      </c>
      <c r="I40" s="182">
        <v>41780</v>
      </c>
      <c r="J40" s="182">
        <v>495</v>
      </c>
      <c r="K40" s="182">
        <v>11104</v>
      </c>
      <c r="M40" s="195"/>
      <c r="N40" s="195"/>
    </row>
    <row r="41" spans="1:14" ht="15">
      <c r="G41" s="77">
        <v>2005</v>
      </c>
      <c r="H41" s="182">
        <v>173221</v>
      </c>
      <c r="I41" s="182">
        <v>7587</v>
      </c>
      <c r="J41" s="182">
        <v>10806</v>
      </c>
      <c r="K41" s="182">
        <v>3403</v>
      </c>
      <c r="M41" s="195"/>
      <c r="N41" s="195"/>
    </row>
    <row r="42" spans="1:14" ht="15">
      <c r="G42" s="77">
        <v>2006</v>
      </c>
      <c r="H42" s="182">
        <v>183043</v>
      </c>
      <c r="I42" s="182">
        <v>5234</v>
      </c>
      <c r="J42" s="182">
        <v>12367</v>
      </c>
      <c r="K42" s="182">
        <v>3834</v>
      </c>
      <c r="M42" s="195"/>
      <c r="N42" s="195"/>
    </row>
    <row r="43" spans="1:14" ht="15">
      <c r="G43" s="77">
        <v>2007</v>
      </c>
      <c r="H43" s="182">
        <v>190544</v>
      </c>
      <c r="I43" s="182">
        <v>4755</v>
      </c>
      <c r="J43" s="182">
        <v>14986</v>
      </c>
      <c r="K43" s="182">
        <v>6200</v>
      </c>
      <c r="M43" s="195"/>
      <c r="N43" s="195"/>
    </row>
    <row r="44" spans="1:14" ht="15">
      <c r="G44" s="77">
        <v>2008</v>
      </c>
      <c r="H44" s="182">
        <v>164536</v>
      </c>
      <c r="I44" s="182">
        <v>3838</v>
      </c>
      <c r="J44" s="182">
        <v>18793</v>
      </c>
      <c r="K44" s="182">
        <v>6122</v>
      </c>
      <c r="M44" s="195"/>
      <c r="N44" s="195"/>
    </row>
    <row r="45" spans="1:14" ht="15">
      <c r="G45" s="77">
        <v>2009</v>
      </c>
      <c r="H45" s="182">
        <v>120891</v>
      </c>
      <c r="I45" s="182">
        <v>3446</v>
      </c>
      <c r="J45" s="182">
        <v>14901</v>
      </c>
      <c r="K45" s="182">
        <v>4000</v>
      </c>
      <c r="M45" s="195"/>
      <c r="N45" s="195"/>
    </row>
    <row r="46" spans="1:14" ht="15">
      <c r="G46" s="77">
        <v>2010</v>
      </c>
      <c r="H46" s="182">
        <v>131404</v>
      </c>
      <c r="I46" s="182">
        <v>3034</v>
      </c>
      <c r="J46" s="182">
        <v>19261</v>
      </c>
      <c r="K46" s="182">
        <v>3955</v>
      </c>
      <c r="M46" s="195"/>
      <c r="N46" s="195"/>
    </row>
    <row r="47" spans="1:14" ht="15">
      <c r="G47" s="77">
        <v>2011</v>
      </c>
      <c r="H47" s="182">
        <v>112269</v>
      </c>
      <c r="I47" s="182">
        <v>2224</v>
      </c>
      <c r="J47" s="182">
        <v>21796</v>
      </c>
      <c r="K47" s="182">
        <v>4599</v>
      </c>
      <c r="M47" s="195"/>
      <c r="N47" s="195"/>
    </row>
    <row r="48" spans="1:14" ht="15">
      <c r="G48" s="77">
        <v>2012</v>
      </c>
      <c r="H48" s="182">
        <v>146114</v>
      </c>
      <c r="I48" s="182">
        <v>2394</v>
      </c>
      <c r="J48" s="182">
        <v>28932</v>
      </c>
      <c r="K48" s="182">
        <v>5862</v>
      </c>
      <c r="M48" s="195"/>
      <c r="N48" s="195"/>
    </row>
    <row r="49" spans="7:14" ht="15">
      <c r="G49" s="77">
        <v>2013</v>
      </c>
      <c r="H49" s="182">
        <v>143983</v>
      </c>
      <c r="I49" s="182">
        <v>2422</v>
      </c>
      <c r="J49" s="182">
        <v>35341</v>
      </c>
      <c r="K49" s="182">
        <v>7009</v>
      </c>
      <c r="M49" s="195"/>
      <c r="N49" s="195"/>
    </row>
    <row r="50" spans="7:14" ht="15">
      <c r="G50" s="77">
        <v>2014</v>
      </c>
      <c r="H50" s="182">
        <v>144265</v>
      </c>
      <c r="I50" s="182">
        <v>2062</v>
      </c>
      <c r="J50" s="182">
        <v>38362</v>
      </c>
      <c r="K50" s="182">
        <v>7201</v>
      </c>
      <c r="M50" s="195"/>
      <c r="N50" s="195"/>
    </row>
    <row r="51" spans="7:14" ht="15">
      <c r="G51" s="77">
        <v>2015</v>
      </c>
      <c r="H51" s="182">
        <v>126195</v>
      </c>
      <c r="I51" s="182">
        <v>1907</v>
      </c>
      <c r="J51" s="182">
        <v>42993</v>
      </c>
      <c r="K51" s="182">
        <v>5746</v>
      </c>
      <c r="M51" s="195"/>
      <c r="N51" s="195"/>
    </row>
    <row r="52" spans="7:14" ht="15">
      <c r="G52" s="77">
        <v>2016</v>
      </c>
      <c r="H52" s="182">
        <v>114607</v>
      </c>
      <c r="I52" s="182">
        <v>1454</v>
      </c>
      <c r="J52" s="182">
        <v>50552</v>
      </c>
      <c r="K52" s="182">
        <v>4461</v>
      </c>
      <c r="M52" s="195"/>
      <c r="N52" s="195"/>
    </row>
    <row r="53" spans="7:14" ht="15">
      <c r="G53" s="77">
        <v>2017</v>
      </c>
      <c r="H53" s="182">
        <v>118764</v>
      </c>
      <c r="I53" s="182">
        <v>1057</v>
      </c>
      <c r="J53" s="182">
        <v>58472</v>
      </c>
      <c r="K53" s="182">
        <v>2091</v>
      </c>
      <c r="M53" s="195"/>
      <c r="N53" s="195"/>
    </row>
    <row r="54" spans="7:14" ht="15">
      <c r="G54" s="77">
        <v>2018</v>
      </c>
      <c r="H54" s="182">
        <v>111080</v>
      </c>
      <c r="I54" s="182">
        <v>624</v>
      </c>
      <c r="J54" s="182">
        <v>61437</v>
      </c>
      <c r="K54" s="182">
        <v>1398</v>
      </c>
      <c r="M54" s="195"/>
      <c r="N54" s="195"/>
    </row>
    <row r="55" spans="7:14" ht="15">
      <c r="G55" s="77">
        <v>2019</v>
      </c>
      <c r="H55" s="182">
        <v>97628</v>
      </c>
      <c r="I55" s="182">
        <v>355</v>
      </c>
      <c r="J55" s="182">
        <v>56732</v>
      </c>
      <c r="K55" s="182">
        <v>848</v>
      </c>
      <c r="M55" s="195"/>
      <c r="N55" s="195"/>
    </row>
    <row r="56" spans="7:14" ht="15">
      <c r="G56" s="77">
        <v>2020</v>
      </c>
      <c r="H56" s="182">
        <v>74170</v>
      </c>
      <c r="I56" s="182">
        <v>191</v>
      </c>
      <c r="J56" s="182">
        <v>41195</v>
      </c>
      <c r="K56" s="182">
        <v>409</v>
      </c>
      <c r="M56" s="195"/>
      <c r="N56" s="195"/>
    </row>
    <row r="57" spans="7:14" ht="15">
      <c r="G57" s="77">
        <v>2021</v>
      </c>
      <c r="H57" s="182">
        <v>97331</v>
      </c>
      <c r="I57" s="182">
        <v>214</v>
      </c>
      <c r="J57" s="182">
        <v>54746</v>
      </c>
      <c r="K57" s="182">
        <v>191</v>
      </c>
      <c r="M57" s="195"/>
      <c r="N57" s="195"/>
    </row>
    <row r="58" spans="7:14" ht="15">
      <c r="G58" s="77">
        <v>2022</v>
      </c>
      <c r="H58" s="182">
        <v>90113</v>
      </c>
      <c r="I58" s="182">
        <v>1335</v>
      </c>
      <c r="J58" s="182">
        <v>48679</v>
      </c>
      <c r="K58" s="182">
        <v>338</v>
      </c>
      <c r="M58" s="195"/>
      <c r="N58" s="195"/>
    </row>
    <row r="59" spans="7:14" ht="15">
      <c r="G59" s="77">
        <v>2023</v>
      </c>
      <c r="H59" s="182">
        <v>77930</v>
      </c>
      <c r="I59" s="182">
        <v>4375</v>
      </c>
      <c r="J59" s="182">
        <v>35537</v>
      </c>
      <c r="K59" s="182">
        <v>1272</v>
      </c>
      <c r="M59" s="195"/>
      <c r="N59" s="195"/>
    </row>
    <row r="60" spans="7:14" ht="15">
      <c r="G60" s="77">
        <v>2024</v>
      </c>
      <c r="H60" s="182">
        <v>68828</v>
      </c>
      <c r="I60" s="182">
        <v>5822</v>
      </c>
      <c r="J60" s="182">
        <v>36857</v>
      </c>
      <c r="K60" s="182">
        <v>3229</v>
      </c>
      <c r="M60" s="195"/>
      <c r="N60" s="195"/>
    </row>
    <row r="61" spans="7:14">
      <c r="I61" s="42"/>
    </row>
    <row r="68" spans="1:59" ht="15">
      <c r="A68" s="195"/>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95"/>
      <c r="AU68" s="195"/>
      <c r="AV68" s="195"/>
      <c r="AW68" s="195"/>
      <c r="AX68" s="195"/>
      <c r="AY68" s="195"/>
      <c r="AZ68" s="195"/>
      <c r="BA68" s="195"/>
      <c r="BB68" s="195"/>
      <c r="BC68" s="195"/>
      <c r="BD68" s="195"/>
      <c r="BE68" s="195"/>
      <c r="BF68" s="195"/>
    </row>
    <row r="69" spans="1:59" ht="15">
      <c r="A69" s="195"/>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c r="AQ69" s="195"/>
      <c r="AR69" s="195"/>
      <c r="AS69" s="195"/>
      <c r="AT69" s="195"/>
      <c r="AU69" s="195"/>
      <c r="AV69" s="195"/>
      <c r="AW69" s="195"/>
      <c r="AX69" s="195"/>
      <c r="AY69" s="195"/>
      <c r="AZ69" s="195"/>
      <c r="BA69" s="195"/>
      <c r="BB69" s="195"/>
      <c r="BC69" s="195"/>
      <c r="BD69" s="195"/>
      <c r="BE69" s="195"/>
      <c r="BF69" s="195"/>
      <c r="BG69" s="195"/>
    </row>
    <row r="70" spans="1:59" ht="15">
      <c r="A70" s="195"/>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195"/>
      <c r="AS70" s="195"/>
      <c r="AT70" s="195"/>
      <c r="AU70" s="195"/>
      <c r="AV70" s="195"/>
      <c r="AW70" s="195"/>
      <c r="AX70" s="195"/>
      <c r="AY70" s="195"/>
      <c r="AZ70" s="195"/>
      <c r="BA70" s="195"/>
      <c r="BB70" s="195"/>
      <c r="BC70" s="195"/>
      <c r="BD70" s="195"/>
      <c r="BE70" s="195"/>
      <c r="BF70" s="195"/>
      <c r="BG70" s="195"/>
    </row>
  </sheetData>
  <mergeCells count="3">
    <mergeCell ref="M1:N1"/>
    <mergeCell ref="H2:I2"/>
    <mergeCell ref="J2:K2"/>
  </mergeCells>
  <hyperlinks>
    <hyperlink ref="M1:N1" location="Contents!A1" display="Back to Contents" xr:uid="{00000000-0004-0000-24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tint="0.39997558519241921"/>
  </sheetPr>
  <dimension ref="A1:XFD59"/>
  <sheetViews>
    <sheetView workbookViewId="0"/>
  </sheetViews>
  <sheetFormatPr baseColWidth="10" defaultColWidth="8.83203125" defaultRowHeight="13"/>
  <cols>
    <col min="1" max="1" width="6.6640625" customWidth="1"/>
    <col min="2" max="2" width="13.5" customWidth="1"/>
    <col min="3" max="3" width="11.5" bestFit="1" customWidth="1"/>
    <col min="4" max="5" width="11.33203125" customWidth="1"/>
    <col min="6" max="6" width="10.5" customWidth="1"/>
    <col min="7" max="7" width="11.33203125" customWidth="1"/>
  </cols>
  <sheetData>
    <row r="1" spans="1:16384" ht="27" customHeight="1">
      <c r="B1" s="17" t="s">
        <v>648</v>
      </c>
      <c r="C1" s="18"/>
      <c r="D1" s="18"/>
      <c r="E1" s="18"/>
      <c r="F1" s="18"/>
      <c r="G1" s="18"/>
      <c r="H1" s="42"/>
      <c r="I1" s="213" t="s">
        <v>77</v>
      </c>
      <c r="J1" s="213"/>
    </row>
    <row r="2" spans="1:16384" s="20" customFormat="1" ht="29.25" customHeight="1">
      <c r="A2" s="125" t="s">
        <v>290</v>
      </c>
      <c r="B2" s="144" t="s">
        <v>649</v>
      </c>
      <c r="C2" s="144" t="s">
        <v>650</v>
      </c>
      <c r="D2" s="67" t="s">
        <v>651</v>
      </c>
      <c r="E2" s="127" t="s">
        <v>652</v>
      </c>
      <c r="F2" s="127" t="s">
        <v>653</v>
      </c>
      <c r="G2" s="67" t="s">
        <v>654</v>
      </c>
      <c r="H2" s="72"/>
      <c r="I2" s="145"/>
      <c r="J2" s="145"/>
      <c r="K2" s="126"/>
      <c r="L2" s="126"/>
      <c r="M2" s="64"/>
      <c r="N2" s="72"/>
      <c r="O2" s="145"/>
      <c r="P2" s="145"/>
      <c r="Q2" s="126"/>
      <c r="R2" s="126"/>
      <c r="S2" s="64"/>
      <c r="T2" s="72"/>
      <c r="U2" s="145"/>
      <c r="V2" s="145"/>
      <c r="W2" s="126"/>
      <c r="X2" s="126"/>
      <c r="Y2" s="64"/>
      <c r="Z2" s="72"/>
      <c r="AA2" s="145"/>
      <c r="AB2" s="145"/>
      <c r="AC2" s="126"/>
      <c r="AD2" s="126"/>
      <c r="AE2" s="64"/>
      <c r="AF2" s="72"/>
      <c r="AG2" s="145"/>
      <c r="AH2" s="145"/>
      <c r="AI2" s="126"/>
      <c r="AJ2" s="126"/>
      <c r="AK2" s="64"/>
      <c r="AL2" s="72"/>
      <c r="AM2" s="145"/>
      <c r="AN2" s="145"/>
      <c r="AO2" s="126"/>
      <c r="AP2" s="126"/>
      <c r="AQ2" s="64"/>
      <c r="AR2" s="72"/>
      <c r="AS2" s="145"/>
      <c r="AT2" s="145"/>
      <c r="AU2" s="126"/>
      <c r="AV2" s="126"/>
      <c r="AW2" s="64"/>
      <c r="AX2" s="72"/>
      <c r="AY2" s="145"/>
      <c r="AZ2" s="145"/>
      <c r="BA2" s="126"/>
      <c r="BB2" s="126"/>
      <c r="BC2" s="64"/>
      <c r="BD2" s="72"/>
      <c r="BE2" s="145"/>
      <c r="BF2" s="145"/>
      <c r="BG2" s="126"/>
      <c r="BH2" s="126"/>
      <c r="BI2" s="64"/>
      <c r="BJ2" s="72"/>
      <c r="BK2" s="145"/>
      <c r="BL2" s="145"/>
      <c r="BM2" s="126"/>
      <c r="BN2" s="126"/>
      <c r="BO2" s="64"/>
      <c r="BP2" s="72"/>
      <c r="BQ2" s="145"/>
      <c r="BR2" s="145"/>
      <c r="BS2" s="126"/>
      <c r="BT2" s="126"/>
      <c r="BU2" s="64"/>
      <c r="BV2" s="72"/>
      <c r="BW2" s="145"/>
      <c r="BX2" s="145"/>
      <c r="BY2" s="126"/>
      <c r="BZ2" s="126"/>
      <c r="CA2" s="64"/>
      <c r="CB2" s="72"/>
      <c r="CC2" s="145"/>
      <c r="CD2" s="145"/>
      <c r="CE2" s="126"/>
      <c r="CF2" s="126"/>
      <c r="CG2" s="64"/>
      <c r="CH2" s="72"/>
      <c r="CI2" s="145"/>
      <c r="CJ2" s="145"/>
      <c r="CK2" s="126"/>
      <c r="CL2" s="126"/>
      <c r="CM2" s="64"/>
      <c r="CN2" s="72"/>
      <c r="CO2" s="145"/>
      <c r="CP2" s="145"/>
      <c r="CQ2" s="126"/>
      <c r="CR2" s="126"/>
      <c r="CS2" s="64"/>
      <c r="CT2" s="72"/>
      <c r="CU2" s="145"/>
      <c r="CV2" s="145"/>
      <c r="CW2" s="126"/>
      <c r="CX2" s="126"/>
      <c r="CY2" s="64"/>
      <c r="CZ2" s="72"/>
      <c r="DA2" s="145"/>
      <c r="DB2" s="145"/>
      <c r="DC2" s="126"/>
      <c r="DD2" s="126"/>
      <c r="DE2" s="64"/>
      <c r="DF2" s="72"/>
      <c r="DG2" s="145"/>
      <c r="DH2" s="145"/>
      <c r="DI2" s="126"/>
      <c r="DJ2" s="126"/>
      <c r="DK2" s="64"/>
      <c r="DL2" s="72"/>
      <c r="DM2" s="145"/>
      <c r="DN2" s="145"/>
      <c r="DO2" s="126"/>
      <c r="DP2" s="126"/>
      <c r="DQ2" s="64"/>
      <c r="DR2" s="72"/>
      <c r="DS2" s="145"/>
      <c r="DT2" s="145"/>
      <c r="DU2" s="126"/>
      <c r="DV2" s="126"/>
      <c r="DW2" s="64"/>
      <c r="DX2" s="72"/>
      <c r="DY2" s="145"/>
      <c r="DZ2" s="145"/>
      <c r="EA2" s="126"/>
      <c r="EB2" s="126"/>
      <c r="EC2" s="64"/>
      <c r="ED2" s="72"/>
      <c r="EE2" s="145"/>
      <c r="EF2" s="145"/>
      <c r="EG2" s="126"/>
      <c r="EH2" s="126"/>
      <c r="EI2" s="64"/>
      <c r="EJ2" s="72"/>
      <c r="EK2" s="145"/>
      <c r="EL2" s="145"/>
      <c r="EM2" s="126"/>
      <c r="EN2" s="126"/>
      <c r="EO2" s="64"/>
      <c r="EP2" s="72"/>
      <c r="EQ2" s="145"/>
      <c r="ER2" s="145"/>
      <c r="ES2" s="126"/>
      <c r="ET2" s="126"/>
      <c r="EU2" s="64"/>
      <c r="EV2" s="72"/>
      <c r="EW2" s="145"/>
      <c r="EX2" s="145"/>
      <c r="EY2" s="126"/>
      <c r="EZ2" s="126"/>
      <c r="FA2" s="64"/>
      <c r="FB2" s="72"/>
      <c r="FC2" s="145"/>
      <c r="FD2" s="145"/>
      <c r="FE2" s="126"/>
      <c r="FF2" s="126"/>
      <c r="FG2" s="64"/>
      <c r="FH2" s="72"/>
      <c r="FI2" s="145"/>
      <c r="FJ2" s="145"/>
      <c r="FK2" s="126"/>
      <c r="FL2" s="126"/>
      <c r="FM2" s="64"/>
      <c r="FN2" s="72"/>
      <c r="FO2" s="145"/>
      <c r="FP2" s="145"/>
      <c r="FQ2" s="126"/>
      <c r="FR2" s="126"/>
      <c r="FS2" s="64"/>
      <c r="FT2" s="72"/>
      <c r="FU2" s="145"/>
      <c r="FV2" s="145"/>
      <c r="FW2" s="126"/>
      <c r="FX2" s="126"/>
      <c r="FY2" s="64"/>
      <c r="FZ2" s="72"/>
      <c r="GA2" s="145"/>
      <c r="GB2" s="145"/>
      <c r="GC2" s="126"/>
      <c r="GD2" s="126"/>
      <c r="GE2" s="64"/>
      <c r="GF2" s="72"/>
      <c r="GG2" s="145"/>
      <c r="GH2" s="145"/>
      <c r="GI2" s="126"/>
      <c r="GJ2" s="126"/>
      <c r="GK2" s="64"/>
      <c r="GL2" s="72"/>
      <c r="GM2" s="145"/>
      <c r="GN2" s="145"/>
      <c r="GO2" s="126"/>
      <c r="GP2" s="126"/>
      <c r="GQ2" s="64"/>
      <c r="GR2" s="72"/>
      <c r="GS2" s="145"/>
      <c r="GT2" s="145"/>
      <c r="GU2" s="126"/>
      <c r="GV2" s="126"/>
      <c r="GW2" s="64"/>
      <c r="GX2" s="72"/>
      <c r="GY2" s="145"/>
      <c r="GZ2" s="145"/>
      <c r="HA2" s="126"/>
      <c r="HB2" s="126"/>
      <c r="HC2" s="64"/>
      <c r="HD2" s="72"/>
      <c r="HE2" s="145"/>
      <c r="HF2" s="145"/>
      <c r="HG2" s="126"/>
      <c r="HH2" s="126"/>
      <c r="HI2" s="64"/>
      <c r="HJ2" s="72"/>
      <c r="HK2" s="145"/>
      <c r="HL2" s="145"/>
      <c r="HM2" s="126"/>
      <c r="HN2" s="126"/>
      <c r="HO2" s="64"/>
      <c r="HP2" s="72"/>
      <c r="HQ2" s="145"/>
      <c r="HR2" s="145"/>
      <c r="HS2" s="126"/>
      <c r="HT2" s="126"/>
      <c r="HU2" s="64"/>
      <c r="HV2" s="72"/>
      <c r="HW2" s="145"/>
      <c r="HX2" s="145"/>
      <c r="HY2" s="126"/>
      <c r="HZ2" s="126"/>
      <c r="IA2" s="64"/>
      <c r="IB2" s="72"/>
      <c r="IC2" s="145"/>
      <c r="ID2" s="145"/>
      <c r="IE2" s="126"/>
      <c r="IF2" s="126"/>
      <c r="IG2" s="64"/>
      <c r="IH2" s="72"/>
      <c r="II2" s="145"/>
      <c r="IJ2" s="145"/>
      <c r="IK2" s="126"/>
      <c r="IL2" s="126"/>
      <c r="IM2" s="64"/>
      <c r="IN2" s="72"/>
      <c r="IO2" s="145"/>
      <c r="IP2" s="145"/>
      <c r="IQ2" s="126"/>
      <c r="IR2" s="126"/>
      <c r="IS2" s="64"/>
      <c r="IT2" s="72"/>
      <c r="IU2" s="145"/>
      <c r="IV2" s="145"/>
      <c r="IW2" s="126"/>
      <c r="IX2" s="126"/>
      <c r="IY2" s="64"/>
      <c r="IZ2" s="72"/>
      <c r="JA2" s="145"/>
      <c r="JB2" s="145"/>
      <c r="JC2" s="126"/>
      <c r="JD2" s="126"/>
      <c r="JE2" s="64"/>
      <c r="JF2" s="72"/>
      <c r="JG2" s="145"/>
      <c r="JH2" s="145"/>
      <c r="JI2" s="126"/>
      <c r="JJ2" s="126"/>
      <c r="JK2" s="64"/>
      <c r="JL2" s="72"/>
      <c r="JM2" s="145"/>
      <c r="JN2" s="145"/>
      <c r="JO2" s="126"/>
      <c r="JP2" s="126"/>
      <c r="JQ2" s="64"/>
      <c r="JR2" s="72"/>
      <c r="JS2" s="145"/>
      <c r="JT2" s="145"/>
      <c r="JU2" s="126"/>
      <c r="JV2" s="126"/>
      <c r="JW2" s="64"/>
      <c r="JX2" s="72"/>
      <c r="JY2" s="145"/>
      <c r="JZ2" s="145"/>
      <c r="KA2" s="126"/>
      <c r="KB2" s="126"/>
      <c r="KC2" s="64"/>
      <c r="KD2" s="72"/>
      <c r="KE2" s="145"/>
      <c r="KF2" s="145"/>
      <c r="KG2" s="126"/>
      <c r="KH2" s="126"/>
      <c r="KI2" s="64"/>
      <c r="KJ2" s="72"/>
      <c r="KK2" s="145"/>
      <c r="KL2" s="145"/>
      <c r="KM2" s="126"/>
      <c r="KN2" s="126"/>
      <c r="KO2" s="64"/>
      <c r="KP2" s="72"/>
      <c r="KQ2" s="145"/>
      <c r="KR2" s="145"/>
      <c r="KS2" s="126"/>
      <c r="KT2" s="126"/>
      <c r="KU2" s="64"/>
      <c r="KV2" s="72"/>
      <c r="KW2" s="145"/>
      <c r="KX2" s="145"/>
      <c r="KY2" s="126"/>
      <c r="KZ2" s="126"/>
      <c r="LA2" s="64"/>
      <c r="LB2" s="72"/>
      <c r="LC2" s="145"/>
      <c r="LD2" s="145"/>
      <c r="LE2" s="126"/>
      <c r="LF2" s="126"/>
      <c r="LG2" s="64"/>
      <c r="LH2" s="72"/>
      <c r="LI2" s="145"/>
      <c r="LJ2" s="145"/>
      <c r="LK2" s="126"/>
      <c r="LL2" s="126"/>
      <c r="LM2" s="64"/>
      <c r="LN2" s="72"/>
      <c r="LO2" s="145"/>
      <c r="LP2" s="145"/>
      <c r="LQ2" s="126"/>
      <c r="LR2" s="126"/>
      <c r="LS2" s="64"/>
      <c r="LT2" s="72"/>
      <c r="LU2" s="145"/>
      <c r="LV2" s="145"/>
      <c r="LW2" s="126"/>
      <c r="LX2" s="126"/>
      <c r="LY2" s="64"/>
      <c r="LZ2" s="72"/>
      <c r="MA2" s="145"/>
      <c r="MB2" s="145"/>
      <c r="MC2" s="126"/>
      <c r="MD2" s="126"/>
      <c r="ME2" s="64"/>
      <c r="MF2" s="72"/>
      <c r="MG2" s="145"/>
      <c r="MH2" s="145"/>
      <c r="MI2" s="126"/>
      <c r="MJ2" s="126"/>
      <c r="MK2" s="64"/>
      <c r="ML2" s="72"/>
      <c r="MM2" s="145"/>
      <c r="MN2" s="145"/>
      <c r="MO2" s="126"/>
      <c r="MP2" s="126"/>
      <c r="MQ2" s="64"/>
      <c r="MR2" s="72"/>
      <c r="MS2" s="145"/>
      <c r="MT2" s="145"/>
      <c r="MU2" s="126"/>
      <c r="MV2" s="126"/>
      <c r="MW2" s="64"/>
      <c r="MX2" s="72"/>
      <c r="MY2" s="145"/>
      <c r="MZ2" s="145"/>
      <c r="NA2" s="126"/>
      <c r="NB2" s="126"/>
      <c r="NC2" s="64"/>
      <c r="ND2" s="72"/>
      <c r="NE2" s="145"/>
      <c r="NF2" s="145"/>
      <c r="NG2" s="126"/>
      <c r="NH2" s="126"/>
      <c r="NI2" s="64"/>
      <c r="NJ2" s="72"/>
      <c r="NK2" s="145"/>
      <c r="NL2" s="145"/>
      <c r="NM2" s="126"/>
      <c r="NN2" s="126"/>
      <c r="NO2" s="64"/>
      <c r="NP2" s="72"/>
      <c r="NQ2" s="145"/>
      <c r="NR2" s="145"/>
      <c r="NS2" s="126"/>
      <c r="NT2" s="126"/>
      <c r="NU2" s="64"/>
      <c r="NV2" s="72"/>
      <c r="NW2" s="145"/>
      <c r="NX2" s="145"/>
      <c r="NY2" s="126"/>
      <c r="NZ2" s="126"/>
      <c r="OA2" s="64"/>
      <c r="OB2" s="72"/>
      <c r="OC2" s="145"/>
      <c r="OD2" s="145"/>
      <c r="OE2" s="126"/>
      <c r="OF2" s="126"/>
      <c r="OG2" s="64"/>
      <c r="OH2" s="72"/>
      <c r="OI2" s="145"/>
      <c r="OJ2" s="145"/>
      <c r="OK2" s="126"/>
      <c r="OL2" s="126"/>
      <c r="OM2" s="64"/>
      <c r="ON2" s="72"/>
      <c r="OO2" s="145"/>
      <c r="OP2" s="145"/>
      <c r="OQ2" s="126"/>
      <c r="OR2" s="126"/>
      <c r="OS2" s="64"/>
      <c r="OT2" s="72"/>
      <c r="OU2" s="145"/>
      <c r="OV2" s="145"/>
      <c r="OW2" s="126"/>
      <c r="OX2" s="126"/>
      <c r="OY2" s="64"/>
      <c r="OZ2" s="72"/>
      <c r="PA2" s="145"/>
      <c r="PB2" s="145"/>
      <c r="PC2" s="126"/>
      <c r="PD2" s="126"/>
      <c r="PE2" s="64"/>
      <c r="PF2" s="72"/>
      <c r="PG2" s="145"/>
      <c r="PH2" s="145"/>
      <c r="PI2" s="126"/>
      <c r="PJ2" s="126"/>
      <c r="PK2" s="64"/>
      <c r="PL2" s="72"/>
      <c r="PM2" s="145"/>
      <c r="PN2" s="145"/>
      <c r="PO2" s="126"/>
      <c r="PP2" s="126"/>
      <c r="PQ2" s="64"/>
      <c r="PR2" s="72"/>
      <c r="PS2" s="145"/>
      <c r="PT2" s="145"/>
      <c r="PU2" s="126"/>
      <c r="PV2" s="126"/>
      <c r="PW2" s="64"/>
      <c r="PX2" s="72"/>
      <c r="PY2" s="145"/>
      <c r="PZ2" s="145"/>
      <c r="QA2" s="126"/>
      <c r="QB2" s="126"/>
      <c r="QC2" s="64"/>
      <c r="QD2" s="72"/>
      <c r="QE2" s="145"/>
      <c r="QF2" s="145"/>
      <c r="QG2" s="126"/>
      <c r="QH2" s="126"/>
      <c r="QI2" s="64"/>
      <c r="QJ2" s="72"/>
      <c r="QK2" s="145"/>
      <c r="QL2" s="145"/>
      <c r="QM2" s="126"/>
      <c r="QN2" s="126"/>
      <c r="QO2" s="64"/>
      <c r="QP2" s="72"/>
      <c r="QQ2" s="145"/>
      <c r="QR2" s="145"/>
      <c r="QS2" s="126"/>
      <c r="QT2" s="126"/>
      <c r="QU2" s="64"/>
      <c r="QV2" s="72"/>
      <c r="QW2" s="145"/>
      <c r="QX2" s="145"/>
      <c r="QY2" s="126"/>
      <c r="QZ2" s="126"/>
      <c r="RA2" s="64"/>
      <c r="RB2" s="72"/>
      <c r="RC2" s="145"/>
      <c r="RD2" s="145"/>
      <c r="RE2" s="126"/>
      <c r="RF2" s="126"/>
      <c r="RG2" s="64"/>
      <c r="RH2" s="72"/>
      <c r="RI2" s="145"/>
      <c r="RJ2" s="145"/>
      <c r="RK2" s="126"/>
      <c r="RL2" s="126"/>
      <c r="RM2" s="64"/>
      <c r="RN2" s="72"/>
      <c r="RO2" s="145"/>
      <c r="RP2" s="145"/>
      <c r="RQ2" s="126"/>
      <c r="RR2" s="126"/>
      <c r="RS2" s="64"/>
      <c r="RT2" s="72"/>
      <c r="RU2" s="145"/>
      <c r="RV2" s="145"/>
      <c r="RW2" s="126"/>
      <c r="RX2" s="126"/>
      <c r="RY2" s="64"/>
      <c r="RZ2" s="72"/>
      <c r="SA2" s="145"/>
      <c r="SB2" s="145"/>
      <c r="SC2" s="126"/>
      <c r="SD2" s="126"/>
      <c r="SE2" s="64"/>
      <c r="SF2" s="72"/>
      <c r="SG2" s="145"/>
      <c r="SH2" s="145"/>
      <c r="SI2" s="126"/>
      <c r="SJ2" s="126"/>
      <c r="SK2" s="64"/>
      <c r="SL2" s="72"/>
      <c r="SM2" s="145"/>
      <c r="SN2" s="145"/>
      <c r="SO2" s="126"/>
      <c r="SP2" s="126"/>
      <c r="SQ2" s="64"/>
      <c r="SR2" s="72"/>
      <c r="SS2" s="145"/>
      <c r="ST2" s="145"/>
      <c r="SU2" s="126"/>
      <c r="SV2" s="126"/>
      <c r="SW2" s="64"/>
      <c r="SX2" s="72"/>
      <c r="SY2" s="145"/>
      <c r="SZ2" s="145"/>
      <c r="TA2" s="126"/>
      <c r="TB2" s="126"/>
      <c r="TC2" s="64"/>
      <c r="TD2" s="72"/>
      <c r="TE2" s="145"/>
      <c r="TF2" s="145"/>
      <c r="TG2" s="126"/>
      <c r="TH2" s="126"/>
      <c r="TI2" s="64"/>
      <c r="TJ2" s="72"/>
      <c r="TK2" s="145"/>
      <c r="TL2" s="145"/>
      <c r="TM2" s="126"/>
      <c r="TN2" s="126"/>
      <c r="TO2" s="64"/>
      <c r="TP2" s="72"/>
      <c r="TQ2" s="145"/>
      <c r="TR2" s="145"/>
      <c r="TS2" s="126"/>
      <c r="TT2" s="126"/>
      <c r="TU2" s="64"/>
      <c r="TV2" s="72"/>
      <c r="TW2" s="145"/>
      <c r="TX2" s="145"/>
      <c r="TY2" s="126"/>
      <c r="TZ2" s="126"/>
      <c r="UA2" s="64"/>
      <c r="UB2" s="72"/>
      <c r="UC2" s="145"/>
      <c r="UD2" s="145"/>
      <c r="UE2" s="126"/>
      <c r="UF2" s="126"/>
      <c r="UG2" s="64"/>
      <c r="UH2" s="72"/>
      <c r="UI2" s="145"/>
      <c r="UJ2" s="145"/>
      <c r="UK2" s="126"/>
      <c r="UL2" s="126"/>
      <c r="UM2" s="64"/>
      <c r="UN2" s="72"/>
      <c r="UO2" s="145"/>
      <c r="UP2" s="145"/>
      <c r="UQ2" s="126"/>
      <c r="UR2" s="126"/>
      <c r="US2" s="64"/>
      <c r="UT2" s="72"/>
      <c r="UU2" s="145"/>
      <c r="UV2" s="145"/>
      <c r="UW2" s="126"/>
      <c r="UX2" s="126"/>
      <c r="UY2" s="64"/>
      <c r="UZ2" s="72"/>
      <c r="VA2" s="145"/>
      <c r="VB2" s="145"/>
      <c r="VC2" s="126"/>
      <c r="VD2" s="126"/>
      <c r="VE2" s="64"/>
      <c r="VF2" s="72"/>
      <c r="VG2" s="145"/>
      <c r="VH2" s="145"/>
      <c r="VI2" s="126"/>
      <c r="VJ2" s="126"/>
      <c r="VK2" s="64"/>
      <c r="VL2" s="72"/>
      <c r="VM2" s="145"/>
      <c r="VN2" s="145"/>
      <c r="VO2" s="126"/>
      <c r="VP2" s="126"/>
      <c r="VQ2" s="64"/>
      <c r="VR2" s="72"/>
      <c r="VS2" s="145"/>
      <c r="VT2" s="145"/>
      <c r="VU2" s="126"/>
      <c r="VV2" s="126"/>
      <c r="VW2" s="64"/>
      <c r="VX2" s="72"/>
      <c r="VY2" s="145"/>
      <c r="VZ2" s="145"/>
      <c r="WA2" s="126"/>
      <c r="WB2" s="126"/>
      <c r="WC2" s="64"/>
      <c r="WD2" s="72"/>
      <c r="WE2" s="145"/>
      <c r="WF2" s="145"/>
      <c r="WG2" s="126"/>
      <c r="WH2" s="126"/>
      <c r="WI2" s="64"/>
      <c r="WJ2" s="72"/>
      <c r="WK2" s="145"/>
      <c r="WL2" s="145"/>
      <c r="WM2" s="126"/>
      <c r="WN2" s="126"/>
      <c r="WO2" s="64"/>
      <c r="WP2" s="72"/>
      <c r="WQ2" s="145"/>
      <c r="WR2" s="145"/>
      <c r="WS2" s="126"/>
      <c r="WT2" s="126"/>
      <c r="WU2" s="64"/>
      <c r="WV2" s="72"/>
      <c r="WW2" s="145"/>
      <c r="WX2" s="145"/>
      <c r="WY2" s="126"/>
      <c r="WZ2" s="126"/>
      <c r="XA2" s="64"/>
      <c r="XB2" s="72"/>
      <c r="XC2" s="145"/>
      <c r="XD2" s="145"/>
      <c r="XE2" s="126"/>
      <c r="XF2" s="126"/>
      <c r="XG2" s="64"/>
      <c r="XH2" s="72"/>
      <c r="XI2" s="145"/>
      <c r="XJ2" s="145"/>
      <c r="XK2" s="126"/>
      <c r="XL2" s="126"/>
      <c r="XM2" s="64"/>
      <c r="XN2" s="72"/>
      <c r="XO2" s="145"/>
      <c r="XP2" s="145"/>
      <c r="XQ2" s="126"/>
      <c r="XR2" s="126"/>
      <c r="XS2" s="64"/>
      <c r="XT2" s="72"/>
      <c r="XU2" s="145"/>
      <c r="XV2" s="145"/>
      <c r="XW2" s="126"/>
      <c r="XX2" s="126"/>
      <c r="XY2" s="64"/>
      <c r="XZ2" s="72"/>
      <c r="YA2" s="145"/>
      <c r="YB2" s="145"/>
      <c r="YC2" s="126"/>
      <c r="YD2" s="126"/>
      <c r="YE2" s="64"/>
      <c r="YF2" s="72"/>
      <c r="YG2" s="145"/>
      <c r="YH2" s="145"/>
      <c r="YI2" s="126"/>
      <c r="YJ2" s="126"/>
      <c r="YK2" s="64"/>
      <c r="YL2" s="72"/>
      <c r="YM2" s="145"/>
      <c r="YN2" s="145"/>
      <c r="YO2" s="126"/>
      <c r="YP2" s="126"/>
      <c r="YQ2" s="64"/>
      <c r="YR2" s="72"/>
      <c r="YS2" s="145"/>
      <c r="YT2" s="145"/>
      <c r="YU2" s="126"/>
      <c r="YV2" s="126"/>
      <c r="YW2" s="64"/>
      <c r="YX2" s="72"/>
      <c r="YY2" s="145"/>
      <c r="YZ2" s="145"/>
      <c r="ZA2" s="126"/>
      <c r="ZB2" s="126"/>
      <c r="ZC2" s="64"/>
      <c r="ZD2" s="72"/>
      <c r="ZE2" s="145"/>
      <c r="ZF2" s="145"/>
      <c r="ZG2" s="126"/>
      <c r="ZH2" s="126"/>
      <c r="ZI2" s="64"/>
      <c r="ZJ2" s="72"/>
      <c r="ZK2" s="145"/>
      <c r="ZL2" s="145"/>
      <c r="ZM2" s="126"/>
      <c r="ZN2" s="126"/>
      <c r="ZO2" s="64"/>
      <c r="ZP2" s="72"/>
      <c r="ZQ2" s="145"/>
      <c r="ZR2" s="145"/>
      <c r="ZS2" s="126"/>
      <c r="ZT2" s="126"/>
      <c r="ZU2" s="64"/>
      <c r="ZV2" s="72"/>
      <c r="ZW2" s="145"/>
      <c r="ZX2" s="145"/>
      <c r="ZY2" s="126"/>
      <c r="ZZ2" s="126"/>
      <c r="AAA2" s="64"/>
      <c r="AAB2" s="72"/>
      <c r="AAC2" s="145"/>
      <c r="AAD2" s="145"/>
      <c r="AAE2" s="126"/>
      <c r="AAF2" s="126"/>
      <c r="AAG2" s="64"/>
      <c r="AAH2" s="72"/>
      <c r="AAI2" s="145"/>
      <c r="AAJ2" s="145"/>
      <c r="AAK2" s="126"/>
      <c r="AAL2" s="126"/>
      <c r="AAM2" s="64"/>
      <c r="AAN2" s="72"/>
      <c r="AAO2" s="145"/>
      <c r="AAP2" s="145"/>
      <c r="AAQ2" s="126"/>
      <c r="AAR2" s="126"/>
      <c r="AAS2" s="64"/>
      <c r="AAT2" s="72"/>
      <c r="AAU2" s="145"/>
      <c r="AAV2" s="145"/>
      <c r="AAW2" s="126"/>
      <c r="AAX2" s="126"/>
      <c r="AAY2" s="64"/>
      <c r="AAZ2" s="72"/>
      <c r="ABA2" s="145"/>
      <c r="ABB2" s="145"/>
      <c r="ABC2" s="126"/>
      <c r="ABD2" s="126"/>
      <c r="ABE2" s="64"/>
      <c r="ABF2" s="72"/>
      <c r="ABG2" s="145"/>
      <c r="ABH2" s="145"/>
      <c r="ABI2" s="126"/>
      <c r="ABJ2" s="126"/>
      <c r="ABK2" s="64"/>
      <c r="ABL2" s="72"/>
      <c r="ABM2" s="145"/>
      <c r="ABN2" s="145"/>
      <c r="ABO2" s="126"/>
      <c r="ABP2" s="126"/>
      <c r="ABQ2" s="64"/>
      <c r="ABR2" s="72"/>
      <c r="ABS2" s="145"/>
      <c r="ABT2" s="145"/>
      <c r="ABU2" s="126"/>
      <c r="ABV2" s="126"/>
      <c r="ABW2" s="64"/>
      <c r="ABX2" s="72"/>
      <c r="ABY2" s="145"/>
      <c r="ABZ2" s="145"/>
      <c r="ACA2" s="126"/>
      <c r="ACB2" s="126"/>
      <c r="ACC2" s="64"/>
      <c r="ACD2" s="72"/>
      <c r="ACE2" s="145"/>
      <c r="ACF2" s="145"/>
      <c r="ACG2" s="126"/>
      <c r="ACH2" s="126"/>
      <c r="ACI2" s="64"/>
      <c r="ACJ2" s="72"/>
      <c r="ACK2" s="145"/>
      <c r="ACL2" s="145"/>
      <c r="ACM2" s="126"/>
      <c r="ACN2" s="126"/>
      <c r="ACO2" s="64"/>
      <c r="ACP2" s="72"/>
      <c r="ACQ2" s="145"/>
      <c r="ACR2" s="145"/>
      <c r="ACS2" s="126"/>
      <c r="ACT2" s="126"/>
      <c r="ACU2" s="64"/>
      <c r="ACV2" s="72"/>
      <c r="ACW2" s="145"/>
      <c r="ACX2" s="145"/>
      <c r="ACY2" s="126"/>
      <c r="ACZ2" s="126"/>
      <c r="ADA2" s="64"/>
      <c r="ADB2" s="72"/>
      <c r="ADC2" s="145"/>
      <c r="ADD2" s="145"/>
      <c r="ADE2" s="126"/>
      <c r="ADF2" s="126"/>
      <c r="ADG2" s="64"/>
      <c r="ADH2" s="72"/>
      <c r="ADI2" s="145"/>
      <c r="ADJ2" s="145"/>
      <c r="ADK2" s="126"/>
      <c r="ADL2" s="126"/>
      <c r="ADM2" s="64"/>
      <c r="ADN2" s="72"/>
      <c r="ADO2" s="145"/>
      <c r="ADP2" s="145"/>
      <c r="ADQ2" s="126"/>
      <c r="ADR2" s="126"/>
      <c r="ADS2" s="64"/>
      <c r="ADT2" s="72"/>
      <c r="ADU2" s="145"/>
      <c r="ADV2" s="145"/>
      <c r="ADW2" s="126"/>
      <c r="ADX2" s="126"/>
      <c r="ADY2" s="64"/>
      <c r="ADZ2" s="72"/>
      <c r="AEA2" s="145"/>
      <c r="AEB2" s="145"/>
      <c r="AEC2" s="126"/>
      <c r="AED2" s="126"/>
      <c r="AEE2" s="64"/>
      <c r="AEF2" s="72"/>
      <c r="AEG2" s="145"/>
      <c r="AEH2" s="145"/>
      <c r="AEI2" s="126"/>
      <c r="AEJ2" s="126"/>
      <c r="AEK2" s="64"/>
      <c r="AEL2" s="72"/>
      <c r="AEM2" s="145"/>
      <c r="AEN2" s="145"/>
      <c r="AEO2" s="126"/>
      <c r="AEP2" s="126"/>
      <c r="AEQ2" s="64"/>
      <c r="AER2" s="72"/>
      <c r="AES2" s="145"/>
      <c r="AET2" s="145"/>
      <c r="AEU2" s="126"/>
      <c r="AEV2" s="126"/>
      <c r="AEW2" s="64"/>
      <c r="AEX2" s="72"/>
      <c r="AEY2" s="145"/>
      <c r="AEZ2" s="145"/>
      <c r="AFA2" s="126"/>
      <c r="AFB2" s="126"/>
      <c r="AFC2" s="64"/>
      <c r="AFD2" s="72"/>
      <c r="AFE2" s="145"/>
      <c r="AFF2" s="145"/>
      <c r="AFG2" s="126"/>
      <c r="AFH2" s="126"/>
      <c r="AFI2" s="64"/>
      <c r="AFJ2" s="72"/>
      <c r="AFK2" s="145"/>
      <c r="AFL2" s="145"/>
      <c r="AFM2" s="126"/>
      <c r="AFN2" s="126"/>
      <c r="AFO2" s="64"/>
      <c r="AFP2" s="72"/>
      <c r="AFQ2" s="145"/>
      <c r="AFR2" s="145"/>
      <c r="AFS2" s="126"/>
      <c r="AFT2" s="126"/>
      <c r="AFU2" s="64"/>
      <c r="AFV2" s="72"/>
      <c r="AFW2" s="145"/>
      <c r="AFX2" s="145"/>
      <c r="AFY2" s="126"/>
      <c r="AFZ2" s="126"/>
      <c r="AGA2" s="64"/>
      <c r="AGB2" s="72"/>
      <c r="AGC2" s="145"/>
      <c r="AGD2" s="145"/>
      <c r="AGE2" s="126"/>
      <c r="AGF2" s="126"/>
      <c r="AGG2" s="64"/>
      <c r="AGH2" s="72"/>
      <c r="AGI2" s="145"/>
      <c r="AGJ2" s="145"/>
      <c r="AGK2" s="126"/>
      <c r="AGL2" s="126"/>
      <c r="AGM2" s="64"/>
      <c r="AGN2" s="72"/>
      <c r="AGO2" s="145"/>
      <c r="AGP2" s="145"/>
      <c r="AGQ2" s="126"/>
      <c r="AGR2" s="126"/>
      <c r="AGS2" s="64"/>
      <c r="AGT2" s="72"/>
      <c r="AGU2" s="145"/>
      <c r="AGV2" s="145"/>
      <c r="AGW2" s="126"/>
      <c r="AGX2" s="126"/>
      <c r="AGY2" s="64"/>
      <c r="AGZ2" s="72"/>
      <c r="AHA2" s="145"/>
      <c r="AHB2" s="145"/>
      <c r="AHC2" s="126"/>
      <c r="AHD2" s="126"/>
      <c r="AHE2" s="64"/>
      <c r="AHF2" s="72"/>
      <c r="AHG2" s="145"/>
      <c r="AHH2" s="145"/>
      <c r="AHI2" s="126"/>
      <c r="AHJ2" s="126"/>
      <c r="AHK2" s="64"/>
      <c r="AHL2" s="72"/>
      <c r="AHM2" s="145"/>
      <c r="AHN2" s="145"/>
      <c r="AHO2" s="126"/>
      <c r="AHP2" s="126"/>
      <c r="AHQ2" s="64"/>
      <c r="AHR2" s="72"/>
      <c r="AHS2" s="145"/>
      <c r="AHT2" s="145"/>
      <c r="AHU2" s="126"/>
      <c r="AHV2" s="126"/>
      <c r="AHW2" s="64"/>
      <c r="AHX2" s="72"/>
      <c r="AHY2" s="145"/>
      <c r="AHZ2" s="145"/>
      <c r="AIA2" s="126"/>
      <c r="AIB2" s="126"/>
      <c r="AIC2" s="64"/>
      <c r="AID2" s="72"/>
      <c r="AIE2" s="145"/>
      <c r="AIF2" s="145"/>
      <c r="AIG2" s="126"/>
      <c r="AIH2" s="126"/>
      <c r="AII2" s="64"/>
      <c r="AIJ2" s="72"/>
      <c r="AIK2" s="145"/>
      <c r="AIL2" s="145"/>
      <c r="AIM2" s="126"/>
      <c r="AIN2" s="126"/>
      <c r="AIO2" s="64"/>
      <c r="AIP2" s="72"/>
      <c r="AIQ2" s="145"/>
      <c r="AIR2" s="145"/>
      <c r="AIS2" s="126"/>
      <c r="AIT2" s="126"/>
      <c r="AIU2" s="64"/>
      <c r="AIV2" s="72"/>
      <c r="AIW2" s="145"/>
      <c r="AIX2" s="145"/>
      <c r="AIY2" s="126"/>
      <c r="AIZ2" s="126"/>
      <c r="AJA2" s="64"/>
      <c r="AJB2" s="72"/>
      <c r="AJC2" s="145"/>
      <c r="AJD2" s="145"/>
      <c r="AJE2" s="126"/>
      <c r="AJF2" s="126"/>
      <c r="AJG2" s="64"/>
      <c r="AJH2" s="72"/>
      <c r="AJI2" s="145"/>
      <c r="AJJ2" s="145"/>
      <c r="AJK2" s="126"/>
      <c r="AJL2" s="126"/>
      <c r="AJM2" s="64"/>
      <c r="AJN2" s="72"/>
      <c r="AJO2" s="145"/>
      <c r="AJP2" s="145"/>
      <c r="AJQ2" s="126"/>
      <c r="AJR2" s="126"/>
      <c r="AJS2" s="64"/>
      <c r="AJT2" s="72"/>
      <c r="AJU2" s="145"/>
      <c r="AJV2" s="145"/>
      <c r="AJW2" s="126"/>
      <c r="AJX2" s="126"/>
      <c r="AJY2" s="64"/>
      <c r="AJZ2" s="72"/>
      <c r="AKA2" s="145"/>
      <c r="AKB2" s="145"/>
      <c r="AKC2" s="126"/>
      <c r="AKD2" s="126"/>
      <c r="AKE2" s="64"/>
      <c r="AKF2" s="72"/>
      <c r="AKG2" s="145"/>
      <c r="AKH2" s="145"/>
      <c r="AKI2" s="126"/>
      <c r="AKJ2" s="126"/>
      <c r="AKK2" s="64"/>
      <c r="AKL2" s="72"/>
      <c r="AKM2" s="145"/>
      <c r="AKN2" s="145"/>
      <c r="AKO2" s="126"/>
      <c r="AKP2" s="126"/>
      <c r="AKQ2" s="64"/>
      <c r="AKR2" s="72"/>
      <c r="AKS2" s="145"/>
      <c r="AKT2" s="145"/>
      <c r="AKU2" s="126"/>
      <c r="AKV2" s="126"/>
      <c r="AKW2" s="64"/>
      <c r="AKX2" s="72"/>
      <c r="AKY2" s="145"/>
      <c r="AKZ2" s="145"/>
      <c r="ALA2" s="126"/>
      <c r="ALB2" s="126"/>
      <c r="ALC2" s="64"/>
      <c r="ALD2" s="72"/>
      <c r="ALE2" s="145"/>
      <c r="ALF2" s="145"/>
      <c r="ALG2" s="126"/>
      <c r="ALH2" s="126"/>
      <c r="ALI2" s="64"/>
      <c r="ALJ2" s="72"/>
      <c r="ALK2" s="145"/>
      <c r="ALL2" s="145"/>
      <c r="ALM2" s="126"/>
      <c r="ALN2" s="126"/>
      <c r="ALO2" s="64"/>
      <c r="ALP2" s="72"/>
      <c r="ALQ2" s="145"/>
      <c r="ALR2" s="145"/>
      <c r="ALS2" s="126"/>
      <c r="ALT2" s="126"/>
      <c r="ALU2" s="64"/>
      <c r="ALV2" s="72"/>
      <c r="ALW2" s="145"/>
      <c r="ALX2" s="145"/>
      <c r="ALY2" s="126"/>
      <c r="ALZ2" s="126"/>
      <c r="AMA2" s="64"/>
      <c r="AMB2" s="72"/>
      <c r="AMC2" s="145"/>
      <c r="AMD2" s="145"/>
      <c r="AME2" s="126"/>
      <c r="AMF2" s="126"/>
      <c r="AMG2" s="64"/>
      <c r="AMH2" s="72"/>
      <c r="AMI2" s="145"/>
      <c r="AMJ2" s="145"/>
      <c r="AMK2" s="126"/>
      <c r="AML2" s="126"/>
      <c r="AMM2" s="64"/>
      <c r="AMN2" s="72"/>
      <c r="AMO2" s="145"/>
      <c r="AMP2" s="145"/>
      <c r="AMQ2" s="126"/>
      <c r="AMR2" s="126"/>
      <c r="AMS2" s="64"/>
      <c r="AMT2" s="72"/>
      <c r="AMU2" s="145"/>
      <c r="AMV2" s="145"/>
      <c r="AMW2" s="126"/>
      <c r="AMX2" s="126"/>
      <c r="AMY2" s="64"/>
      <c r="AMZ2" s="72"/>
      <c r="ANA2" s="145"/>
      <c r="ANB2" s="145"/>
      <c r="ANC2" s="126"/>
      <c r="AND2" s="126"/>
      <c r="ANE2" s="64"/>
      <c r="ANF2" s="72"/>
      <c r="ANG2" s="145"/>
      <c r="ANH2" s="145"/>
      <c r="ANI2" s="126"/>
      <c r="ANJ2" s="126"/>
      <c r="ANK2" s="64"/>
      <c r="ANL2" s="72"/>
      <c r="ANM2" s="145"/>
      <c r="ANN2" s="145"/>
      <c r="ANO2" s="126"/>
      <c r="ANP2" s="126"/>
      <c r="ANQ2" s="64"/>
      <c r="ANR2" s="72"/>
      <c r="ANS2" s="145"/>
      <c r="ANT2" s="145"/>
      <c r="ANU2" s="126"/>
      <c r="ANV2" s="126"/>
      <c r="ANW2" s="64"/>
      <c r="ANX2" s="72"/>
      <c r="ANY2" s="145"/>
      <c r="ANZ2" s="145"/>
      <c r="AOA2" s="126"/>
      <c r="AOB2" s="126"/>
      <c r="AOC2" s="64"/>
      <c r="AOD2" s="72"/>
      <c r="AOE2" s="145"/>
      <c r="AOF2" s="145"/>
      <c r="AOG2" s="126"/>
      <c r="AOH2" s="126"/>
      <c r="AOI2" s="64"/>
      <c r="AOJ2" s="72"/>
      <c r="AOK2" s="145"/>
      <c r="AOL2" s="145"/>
      <c r="AOM2" s="126"/>
      <c r="AON2" s="126"/>
      <c r="AOO2" s="64"/>
      <c r="AOP2" s="72"/>
      <c r="AOQ2" s="145"/>
      <c r="AOR2" s="145"/>
      <c r="AOS2" s="126"/>
      <c r="AOT2" s="126"/>
      <c r="AOU2" s="64"/>
      <c r="AOV2" s="72"/>
      <c r="AOW2" s="145"/>
      <c r="AOX2" s="145"/>
      <c r="AOY2" s="126"/>
      <c r="AOZ2" s="126"/>
      <c r="APA2" s="64"/>
      <c r="APB2" s="72"/>
      <c r="APC2" s="145"/>
      <c r="APD2" s="145"/>
      <c r="APE2" s="126"/>
      <c r="APF2" s="126"/>
      <c r="APG2" s="64"/>
      <c r="APH2" s="72"/>
      <c r="API2" s="145"/>
      <c r="APJ2" s="145"/>
      <c r="APK2" s="126"/>
      <c r="APL2" s="126"/>
      <c r="APM2" s="64"/>
      <c r="APN2" s="72"/>
      <c r="APO2" s="145"/>
      <c r="APP2" s="145"/>
      <c r="APQ2" s="126"/>
      <c r="APR2" s="126"/>
      <c r="APS2" s="64"/>
      <c r="APT2" s="72"/>
      <c r="APU2" s="145"/>
      <c r="APV2" s="145"/>
      <c r="APW2" s="126"/>
      <c r="APX2" s="126"/>
      <c r="APY2" s="64"/>
      <c r="APZ2" s="72"/>
      <c r="AQA2" s="145"/>
      <c r="AQB2" s="145"/>
      <c r="AQC2" s="126"/>
      <c r="AQD2" s="126"/>
      <c r="AQE2" s="64"/>
      <c r="AQF2" s="72"/>
      <c r="AQG2" s="145"/>
      <c r="AQH2" s="145"/>
      <c r="AQI2" s="126"/>
      <c r="AQJ2" s="126"/>
      <c r="AQK2" s="64"/>
      <c r="AQL2" s="72"/>
      <c r="AQM2" s="145"/>
      <c r="AQN2" s="145"/>
      <c r="AQO2" s="126"/>
      <c r="AQP2" s="126"/>
      <c r="AQQ2" s="64"/>
      <c r="AQR2" s="72"/>
      <c r="AQS2" s="145"/>
      <c r="AQT2" s="145"/>
      <c r="AQU2" s="126"/>
      <c r="AQV2" s="126"/>
      <c r="AQW2" s="64"/>
      <c r="AQX2" s="72"/>
      <c r="AQY2" s="145"/>
      <c r="AQZ2" s="145"/>
      <c r="ARA2" s="126"/>
      <c r="ARB2" s="126"/>
      <c r="ARC2" s="64"/>
      <c r="ARD2" s="72"/>
      <c r="ARE2" s="145"/>
      <c r="ARF2" s="145"/>
      <c r="ARG2" s="126"/>
      <c r="ARH2" s="126"/>
      <c r="ARI2" s="64"/>
      <c r="ARJ2" s="72"/>
      <c r="ARK2" s="145"/>
      <c r="ARL2" s="145"/>
      <c r="ARM2" s="126"/>
      <c r="ARN2" s="126"/>
      <c r="ARO2" s="64"/>
      <c r="ARP2" s="72"/>
      <c r="ARQ2" s="145"/>
      <c r="ARR2" s="145"/>
      <c r="ARS2" s="126"/>
      <c r="ART2" s="126"/>
      <c r="ARU2" s="64"/>
      <c r="ARV2" s="72"/>
      <c r="ARW2" s="145"/>
      <c r="ARX2" s="145"/>
      <c r="ARY2" s="126"/>
      <c r="ARZ2" s="126"/>
      <c r="ASA2" s="64"/>
      <c r="ASB2" s="72"/>
      <c r="ASC2" s="145"/>
      <c r="ASD2" s="145"/>
      <c r="ASE2" s="126"/>
      <c r="ASF2" s="126"/>
      <c r="ASG2" s="64"/>
      <c r="ASH2" s="72"/>
      <c r="ASI2" s="145"/>
      <c r="ASJ2" s="145"/>
      <c r="ASK2" s="126"/>
      <c r="ASL2" s="126"/>
      <c r="ASM2" s="64"/>
      <c r="ASN2" s="72"/>
      <c r="ASO2" s="145"/>
      <c r="ASP2" s="145"/>
      <c r="ASQ2" s="126"/>
      <c r="ASR2" s="126"/>
      <c r="ASS2" s="64"/>
      <c r="AST2" s="72"/>
      <c r="ASU2" s="145"/>
      <c r="ASV2" s="145"/>
      <c r="ASW2" s="126"/>
      <c r="ASX2" s="126"/>
      <c r="ASY2" s="64"/>
      <c r="ASZ2" s="72"/>
      <c r="ATA2" s="145"/>
      <c r="ATB2" s="145"/>
      <c r="ATC2" s="126"/>
      <c r="ATD2" s="126"/>
      <c r="ATE2" s="64"/>
      <c r="ATF2" s="72"/>
      <c r="ATG2" s="145"/>
      <c r="ATH2" s="145"/>
      <c r="ATI2" s="126"/>
      <c r="ATJ2" s="126"/>
      <c r="ATK2" s="64"/>
      <c r="ATL2" s="72"/>
      <c r="ATM2" s="145"/>
      <c r="ATN2" s="145"/>
      <c r="ATO2" s="126"/>
      <c r="ATP2" s="126"/>
      <c r="ATQ2" s="64"/>
      <c r="ATR2" s="72"/>
      <c r="ATS2" s="145"/>
      <c r="ATT2" s="145"/>
      <c r="ATU2" s="126"/>
      <c r="ATV2" s="126"/>
      <c r="ATW2" s="64"/>
      <c r="ATX2" s="72"/>
      <c r="ATY2" s="145"/>
      <c r="ATZ2" s="145"/>
      <c r="AUA2" s="126"/>
      <c r="AUB2" s="126"/>
      <c r="AUC2" s="64"/>
      <c r="AUD2" s="72"/>
      <c r="AUE2" s="145"/>
      <c r="AUF2" s="145"/>
      <c r="AUG2" s="126"/>
      <c r="AUH2" s="126"/>
      <c r="AUI2" s="64"/>
      <c r="AUJ2" s="72"/>
      <c r="AUK2" s="145"/>
      <c r="AUL2" s="145"/>
      <c r="AUM2" s="126"/>
      <c r="AUN2" s="126"/>
      <c r="AUO2" s="64"/>
      <c r="AUP2" s="72"/>
      <c r="AUQ2" s="145"/>
      <c r="AUR2" s="145"/>
      <c r="AUS2" s="126"/>
      <c r="AUT2" s="126"/>
      <c r="AUU2" s="64"/>
      <c r="AUV2" s="72"/>
      <c r="AUW2" s="145"/>
      <c r="AUX2" s="145"/>
      <c r="AUY2" s="126"/>
      <c r="AUZ2" s="126"/>
      <c r="AVA2" s="64"/>
      <c r="AVB2" s="72"/>
      <c r="AVC2" s="145"/>
      <c r="AVD2" s="145"/>
      <c r="AVE2" s="126"/>
      <c r="AVF2" s="126"/>
      <c r="AVG2" s="64"/>
      <c r="AVH2" s="72"/>
      <c r="AVI2" s="145"/>
      <c r="AVJ2" s="145"/>
      <c r="AVK2" s="126"/>
      <c r="AVL2" s="126"/>
      <c r="AVM2" s="64"/>
      <c r="AVN2" s="72"/>
      <c r="AVO2" s="145"/>
      <c r="AVP2" s="145"/>
      <c r="AVQ2" s="126"/>
      <c r="AVR2" s="126"/>
      <c r="AVS2" s="64"/>
      <c r="AVT2" s="72"/>
      <c r="AVU2" s="145"/>
      <c r="AVV2" s="145"/>
      <c r="AVW2" s="126"/>
      <c r="AVX2" s="126"/>
      <c r="AVY2" s="64"/>
      <c r="AVZ2" s="72"/>
      <c r="AWA2" s="145"/>
      <c r="AWB2" s="145"/>
      <c r="AWC2" s="126"/>
      <c r="AWD2" s="126"/>
      <c r="AWE2" s="64"/>
      <c r="AWF2" s="72"/>
      <c r="AWG2" s="145"/>
      <c r="AWH2" s="145"/>
      <c r="AWI2" s="126"/>
      <c r="AWJ2" s="126"/>
      <c r="AWK2" s="64"/>
      <c r="AWL2" s="72"/>
      <c r="AWM2" s="145"/>
      <c r="AWN2" s="145"/>
      <c r="AWO2" s="126"/>
      <c r="AWP2" s="126"/>
      <c r="AWQ2" s="64"/>
      <c r="AWR2" s="72"/>
      <c r="AWS2" s="145"/>
      <c r="AWT2" s="145"/>
      <c r="AWU2" s="126"/>
      <c r="AWV2" s="126"/>
      <c r="AWW2" s="64"/>
      <c r="AWX2" s="72"/>
      <c r="AWY2" s="145"/>
      <c r="AWZ2" s="145"/>
      <c r="AXA2" s="126"/>
      <c r="AXB2" s="126"/>
      <c r="AXC2" s="64"/>
      <c r="AXD2" s="72"/>
      <c r="AXE2" s="145"/>
      <c r="AXF2" s="145"/>
      <c r="AXG2" s="126"/>
      <c r="AXH2" s="126"/>
      <c r="AXI2" s="64"/>
      <c r="AXJ2" s="72"/>
      <c r="AXK2" s="145"/>
      <c r="AXL2" s="145"/>
      <c r="AXM2" s="126"/>
      <c r="AXN2" s="126"/>
      <c r="AXO2" s="64"/>
      <c r="AXP2" s="72"/>
      <c r="AXQ2" s="145"/>
      <c r="AXR2" s="145"/>
      <c r="AXS2" s="126"/>
      <c r="AXT2" s="126"/>
      <c r="AXU2" s="64"/>
      <c r="AXV2" s="72"/>
      <c r="AXW2" s="145"/>
      <c r="AXX2" s="145"/>
      <c r="AXY2" s="126"/>
      <c r="AXZ2" s="126"/>
      <c r="AYA2" s="64"/>
      <c r="AYB2" s="72"/>
      <c r="AYC2" s="145"/>
      <c r="AYD2" s="145"/>
      <c r="AYE2" s="126"/>
      <c r="AYF2" s="126"/>
      <c r="AYG2" s="64"/>
      <c r="AYH2" s="72"/>
      <c r="AYI2" s="145"/>
      <c r="AYJ2" s="145"/>
      <c r="AYK2" s="126"/>
      <c r="AYL2" s="126"/>
      <c r="AYM2" s="64"/>
      <c r="AYN2" s="72"/>
      <c r="AYO2" s="145"/>
      <c r="AYP2" s="145"/>
      <c r="AYQ2" s="126"/>
      <c r="AYR2" s="126"/>
      <c r="AYS2" s="64"/>
      <c r="AYT2" s="72"/>
      <c r="AYU2" s="145"/>
      <c r="AYV2" s="145"/>
      <c r="AYW2" s="126"/>
      <c r="AYX2" s="126"/>
      <c r="AYY2" s="64"/>
      <c r="AYZ2" s="72"/>
      <c r="AZA2" s="145"/>
      <c r="AZB2" s="145"/>
      <c r="AZC2" s="126"/>
      <c r="AZD2" s="126"/>
      <c r="AZE2" s="64"/>
      <c r="AZF2" s="72"/>
      <c r="AZG2" s="145"/>
      <c r="AZH2" s="145"/>
      <c r="AZI2" s="126"/>
      <c r="AZJ2" s="126"/>
      <c r="AZK2" s="64"/>
      <c r="AZL2" s="72"/>
      <c r="AZM2" s="145"/>
      <c r="AZN2" s="145"/>
      <c r="AZO2" s="126"/>
      <c r="AZP2" s="126"/>
      <c r="AZQ2" s="64"/>
      <c r="AZR2" s="72"/>
      <c r="AZS2" s="145"/>
      <c r="AZT2" s="145"/>
      <c r="AZU2" s="126"/>
      <c r="AZV2" s="126"/>
      <c r="AZW2" s="64"/>
      <c r="AZX2" s="72"/>
      <c r="AZY2" s="145"/>
      <c r="AZZ2" s="145"/>
      <c r="BAA2" s="126"/>
      <c r="BAB2" s="126"/>
      <c r="BAC2" s="64"/>
      <c r="BAD2" s="72"/>
      <c r="BAE2" s="145"/>
      <c r="BAF2" s="145"/>
      <c r="BAG2" s="126"/>
      <c r="BAH2" s="126"/>
      <c r="BAI2" s="64"/>
      <c r="BAJ2" s="72"/>
      <c r="BAK2" s="145"/>
      <c r="BAL2" s="145"/>
      <c r="BAM2" s="126"/>
      <c r="BAN2" s="126"/>
      <c r="BAO2" s="64"/>
      <c r="BAP2" s="72"/>
      <c r="BAQ2" s="145"/>
      <c r="BAR2" s="145"/>
      <c r="BAS2" s="126"/>
      <c r="BAT2" s="126"/>
      <c r="BAU2" s="64"/>
      <c r="BAV2" s="72"/>
      <c r="BAW2" s="145"/>
      <c r="BAX2" s="145"/>
      <c r="BAY2" s="126"/>
      <c r="BAZ2" s="126"/>
      <c r="BBA2" s="64"/>
      <c r="BBB2" s="72"/>
      <c r="BBC2" s="145"/>
      <c r="BBD2" s="145"/>
      <c r="BBE2" s="126"/>
      <c r="BBF2" s="126"/>
      <c r="BBG2" s="64"/>
      <c r="BBH2" s="72"/>
      <c r="BBI2" s="145"/>
      <c r="BBJ2" s="145"/>
      <c r="BBK2" s="126"/>
      <c r="BBL2" s="126"/>
      <c r="BBM2" s="64"/>
      <c r="BBN2" s="72"/>
      <c r="BBO2" s="145"/>
      <c r="BBP2" s="145"/>
      <c r="BBQ2" s="126"/>
      <c r="BBR2" s="126"/>
      <c r="BBS2" s="64"/>
      <c r="BBT2" s="72"/>
      <c r="BBU2" s="145"/>
      <c r="BBV2" s="145"/>
      <c r="BBW2" s="126"/>
      <c r="BBX2" s="126"/>
      <c r="BBY2" s="64"/>
      <c r="BBZ2" s="72"/>
      <c r="BCA2" s="145"/>
      <c r="BCB2" s="145"/>
      <c r="BCC2" s="126"/>
      <c r="BCD2" s="126"/>
      <c r="BCE2" s="64"/>
      <c r="BCF2" s="72"/>
      <c r="BCG2" s="145"/>
      <c r="BCH2" s="145"/>
      <c r="BCI2" s="126"/>
      <c r="BCJ2" s="126"/>
      <c r="BCK2" s="64"/>
      <c r="BCL2" s="72"/>
      <c r="BCM2" s="145"/>
      <c r="BCN2" s="145"/>
      <c r="BCO2" s="126"/>
      <c r="BCP2" s="126"/>
      <c r="BCQ2" s="64"/>
      <c r="BCR2" s="72"/>
      <c r="BCS2" s="145"/>
      <c r="BCT2" s="145"/>
      <c r="BCU2" s="126"/>
      <c r="BCV2" s="126"/>
      <c r="BCW2" s="64"/>
      <c r="BCX2" s="72"/>
      <c r="BCY2" s="145"/>
      <c r="BCZ2" s="145"/>
      <c r="BDA2" s="126"/>
      <c r="BDB2" s="126"/>
      <c r="BDC2" s="64"/>
      <c r="BDD2" s="72"/>
      <c r="BDE2" s="145"/>
      <c r="BDF2" s="145"/>
      <c r="BDG2" s="126"/>
      <c r="BDH2" s="126"/>
      <c r="BDI2" s="64"/>
      <c r="BDJ2" s="72"/>
      <c r="BDK2" s="145"/>
      <c r="BDL2" s="145"/>
      <c r="BDM2" s="126"/>
      <c r="BDN2" s="126"/>
      <c r="BDO2" s="64"/>
      <c r="BDP2" s="72"/>
      <c r="BDQ2" s="145"/>
      <c r="BDR2" s="145"/>
      <c r="BDS2" s="126"/>
      <c r="BDT2" s="126"/>
      <c r="BDU2" s="64"/>
      <c r="BDV2" s="72"/>
      <c r="BDW2" s="145"/>
      <c r="BDX2" s="145"/>
      <c r="BDY2" s="126"/>
      <c r="BDZ2" s="126"/>
      <c r="BEA2" s="64"/>
      <c r="BEB2" s="72"/>
      <c r="BEC2" s="145"/>
      <c r="BED2" s="145"/>
      <c r="BEE2" s="126"/>
      <c r="BEF2" s="126"/>
      <c r="BEG2" s="64"/>
      <c r="BEH2" s="72"/>
      <c r="BEI2" s="145"/>
      <c r="BEJ2" s="145"/>
      <c r="BEK2" s="126"/>
      <c r="BEL2" s="126"/>
      <c r="BEM2" s="64"/>
      <c r="BEN2" s="72"/>
      <c r="BEO2" s="145"/>
      <c r="BEP2" s="145"/>
      <c r="BEQ2" s="126"/>
      <c r="BER2" s="126"/>
      <c r="BES2" s="64"/>
      <c r="BET2" s="72"/>
      <c r="BEU2" s="145"/>
      <c r="BEV2" s="145"/>
      <c r="BEW2" s="126"/>
      <c r="BEX2" s="126"/>
      <c r="BEY2" s="64"/>
      <c r="BEZ2" s="72"/>
      <c r="BFA2" s="145"/>
      <c r="BFB2" s="145"/>
      <c r="BFC2" s="126"/>
      <c r="BFD2" s="126"/>
      <c r="BFE2" s="64"/>
      <c r="BFF2" s="72"/>
      <c r="BFG2" s="145"/>
      <c r="BFH2" s="145"/>
      <c r="BFI2" s="126"/>
      <c r="BFJ2" s="126"/>
      <c r="BFK2" s="64"/>
      <c r="BFL2" s="72"/>
      <c r="BFM2" s="145"/>
      <c r="BFN2" s="145"/>
      <c r="BFO2" s="126"/>
      <c r="BFP2" s="126"/>
      <c r="BFQ2" s="64"/>
      <c r="BFR2" s="72"/>
      <c r="BFS2" s="145"/>
      <c r="BFT2" s="145"/>
      <c r="BFU2" s="126"/>
      <c r="BFV2" s="126"/>
      <c r="BFW2" s="64"/>
      <c r="BFX2" s="72"/>
      <c r="BFY2" s="145"/>
      <c r="BFZ2" s="145"/>
      <c r="BGA2" s="126"/>
      <c r="BGB2" s="126"/>
      <c r="BGC2" s="64"/>
      <c r="BGD2" s="72"/>
      <c r="BGE2" s="145"/>
      <c r="BGF2" s="145"/>
      <c r="BGG2" s="126"/>
      <c r="BGH2" s="126"/>
      <c r="BGI2" s="64"/>
      <c r="BGJ2" s="72"/>
      <c r="BGK2" s="145"/>
      <c r="BGL2" s="145"/>
      <c r="BGM2" s="126"/>
      <c r="BGN2" s="126"/>
      <c r="BGO2" s="64"/>
      <c r="BGP2" s="72"/>
      <c r="BGQ2" s="145"/>
      <c r="BGR2" s="145"/>
      <c r="BGS2" s="126"/>
      <c r="BGT2" s="126"/>
      <c r="BGU2" s="64"/>
      <c r="BGV2" s="72"/>
      <c r="BGW2" s="145"/>
      <c r="BGX2" s="145"/>
      <c r="BGY2" s="126"/>
      <c r="BGZ2" s="126"/>
      <c r="BHA2" s="64"/>
      <c r="BHB2" s="72"/>
      <c r="BHC2" s="145"/>
      <c r="BHD2" s="145"/>
      <c r="BHE2" s="126"/>
      <c r="BHF2" s="126"/>
      <c r="BHG2" s="64"/>
      <c r="BHH2" s="72"/>
      <c r="BHI2" s="145"/>
      <c r="BHJ2" s="145"/>
      <c r="BHK2" s="126"/>
      <c r="BHL2" s="126"/>
      <c r="BHM2" s="64"/>
      <c r="BHN2" s="72"/>
      <c r="BHO2" s="145"/>
      <c r="BHP2" s="145"/>
      <c r="BHQ2" s="126"/>
      <c r="BHR2" s="126"/>
      <c r="BHS2" s="64"/>
      <c r="BHT2" s="72"/>
      <c r="BHU2" s="145"/>
      <c r="BHV2" s="145"/>
      <c r="BHW2" s="126"/>
      <c r="BHX2" s="126"/>
      <c r="BHY2" s="64"/>
      <c r="BHZ2" s="72"/>
      <c r="BIA2" s="145"/>
      <c r="BIB2" s="145"/>
      <c r="BIC2" s="126"/>
      <c r="BID2" s="126"/>
      <c r="BIE2" s="64"/>
      <c r="BIF2" s="72"/>
      <c r="BIG2" s="145"/>
      <c r="BIH2" s="145"/>
      <c r="BII2" s="126"/>
      <c r="BIJ2" s="126"/>
      <c r="BIK2" s="64"/>
      <c r="BIL2" s="72"/>
      <c r="BIM2" s="145"/>
      <c r="BIN2" s="145"/>
      <c r="BIO2" s="126"/>
      <c r="BIP2" s="126"/>
      <c r="BIQ2" s="64"/>
      <c r="BIR2" s="72"/>
      <c r="BIS2" s="145"/>
      <c r="BIT2" s="145"/>
      <c r="BIU2" s="126"/>
      <c r="BIV2" s="126"/>
      <c r="BIW2" s="64"/>
      <c r="BIX2" s="72"/>
      <c r="BIY2" s="145"/>
      <c r="BIZ2" s="145"/>
      <c r="BJA2" s="126"/>
      <c r="BJB2" s="126"/>
      <c r="BJC2" s="64"/>
      <c r="BJD2" s="72"/>
      <c r="BJE2" s="145"/>
      <c r="BJF2" s="145"/>
      <c r="BJG2" s="126"/>
      <c r="BJH2" s="126"/>
      <c r="BJI2" s="64"/>
      <c r="BJJ2" s="72"/>
      <c r="BJK2" s="145"/>
      <c r="BJL2" s="145"/>
      <c r="BJM2" s="126"/>
      <c r="BJN2" s="126"/>
      <c r="BJO2" s="64"/>
      <c r="BJP2" s="72"/>
      <c r="BJQ2" s="145"/>
      <c r="BJR2" s="145"/>
      <c r="BJS2" s="126"/>
      <c r="BJT2" s="126"/>
      <c r="BJU2" s="64"/>
      <c r="BJV2" s="72"/>
      <c r="BJW2" s="145"/>
      <c r="BJX2" s="145"/>
      <c r="BJY2" s="126"/>
      <c r="BJZ2" s="126"/>
      <c r="BKA2" s="64"/>
      <c r="BKB2" s="72"/>
      <c r="BKC2" s="145"/>
      <c r="BKD2" s="145"/>
      <c r="BKE2" s="126"/>
      <c r="BKF2" s="126"/>
      <c r="BKG2" s="64"/>
      <c r="BKH2" s="72"/>
      <c r="BKI2" s="145"/>
      <c r="BKJ2" s="145"/>
      <c r="BKK2" s="126"/>
      <c r="BKL2" s="126"/>
      <c r="BKM2" s="64"/>
      <c r="BKN2" s="72"/>
      <c r="BKO2" s="145"/>
      <c r="BKP2" s="145"/>
      <c r="BKQ2" s="126"/>
      <c r="BKR2" s="126"/>
      <c r="BKS2" s="64"/>
      <c r="BKT2" s="72"/>
      <c r="BKU2" s="145"/>
      <c r="BKV2" s="145"/>
      <c r="BKW2" s="126"/>
      <c r="BKX2" s="126"/>
      <c r="BKY2" s="64"/>
      <c r="BKZ2" s="72"/>
      <c r="BLA2" s="145"/>
      <c r="BLB2" s="145"/>
      <c r="BLC2" s="126"/>
      <c r="BLD2" s="126"/>
      <c r="BLE2" s="64"/>
      <c r="BLF2" s="72"/>
      <c r="BLG2" s="145"/>
      <c r="BLH2" s="145"/>
      <c r="BLI2" s="126"/>
      <c r="BLJ2" s="126"/>
      <c r="BLK2" s="64"/>
      <c r="BLL2" s="72"/>
      <c r="BLM2" s="145"/>
      <c r="BLN2" s="145"/>
      <c r="BLO2" s="126"/>
      <c r="BLP2" s="126"/>
      <c r="BLQ2" s="64"/>
      <c r="BLR2" s="72"/>
      <c r="BLS2" s="145"/>
      <c r="BLT2" s="145"/>
      <c r="BLU2" s="126"/>
      <c r="BLV2" s="126"/>
      <c r="BLW2" s="64"/>
      <c r="BLX2" s="72"/>
      <c r="BLY2" s="145"/>
      <c r="BLZ2" s="145"/>
      <c r="BMA2" s="126"/>
      <c r="BMB2" s="126"/>
      <c r="BMC2" s="64"/>
      <c r="BMD2" s="72"/>
      <c r="BME2" s="145"/>
      <c r="BMF2" s="145"/>
      <c r="BMG2" s="126"/>
      <c r="BMH2" s="126"/>
      <c r="BMI2" s="64"/>
      <c r="BMJ2" s="72"/>
      <c r="BMK2" s="145"/>
      <c r="BML2" s="145"/>
      <c r="BMM2" s="126"/>
      <c r="BMN2" s="126"/>
      <c r="BMO2" s="64"/>
      <c r="BMP2" s="72"/>
      <c r="BMQ2" s="145"/>
      <c r="BMR2" s="145"/>
      <c r="BMS2" s="126"/>
      <c r="BMT2" s="126"/>
      <c r="BMU2" s="64"/>
      <c r="BMV2" s="72"/>
      <c r="BMW2" s="145"/>
      <c r="BMX2" s="145"/>
      <c r="BMY2" s="126"/>
      <c r="BMZ2" s="126"/>
      <c r="BNA2" s="64"/>
      <c r="BNB2" s="72"/>
      <c r="BNC2" s="145"/>
      <c r="BND2" s="145"/>
      <c r="BNE2" s="126"/>
      <c r="BNF2" s="126"/>
      <c r="BNG2" s="64"/>
      <c r="BNH2" s="72"/>
      <c r="BNI2" s="145"/>
      <c r="BNJ2" s="145"/>
      <c r="BNK2" s="126"/>
      <c r="BNL2" s="126"/>
      <c r="BNM2" s="64"/>
      <c r="BNN2" s="72"/>
      <c r="BNO2" s="145"/>
      <c r="BNP2" s="145"/>
      <c r="BNQ2" s="126"/>
      <c r="BNR2" s="126"/>
      <c r="BNS2" s="64"/>
      <c r="BNT2" s="72"/>
      <c r="BNU2" s="145"/>
      <c r="BNV2" s="145"/>
      <c r="BNW2" s="126"/>
      <c r="BNX2" s="126"/>
      <c r="BNY2" s="64"/>
      <c r="BNZ2" s="72"/>
      <c r="BOA2" s="145"/>
      <c r="BOB2" s="145"/>
      <c r="BOC2" s="126"/>
      <c r="BOD2" s="126"/>
      <c r="BOE2" s="64"/>
      <c r="BOF2" s="72"/>
      <c r="BOG2" s="145"/>
      <c r="BOH2" s="145"/>
      <c r="BOI2" s="126"/>
      <c r="BOJ2" s="126"/>
      <c r="BOK2" s="64"/>
      <c r="BOL2" s="72"/>
      <c r="BOM2" s="145"/>
      <c r="BON2" s="145"/>
      <c r="BOO2" s="126"/>
      <c r="BOP2" s="126"/>
      <c r="BOQ2" s="64"/>
      <c r="BOR2" s="72"/>
      <c r="BOS2" s="145"/>
      <c r="BOT2" s="145"/>
      <c r="BOU2" s="126"/>
      <c r="BOV2" s="126"/>
      <c r="BOW2" s="64"/>
      <c r="BOX2" s="72"/>
      <c r="BOY2" s="145"/>
      <c r="BOZ2" s="145"/>
      <c r="BPA2" s="126"/>
      <c r="BPB2" s="126"/>
      <c r="BPC2" s="64"/>
      <c r="BPD2" s="72"/>
      <c r="BPE2" s="145"/>
      <c r="BPF2" s="145"/>
      <c r="BPG2" s="126"/>
      <c r="BPH2" s="126"/>
      <c r="BPI2" s="64"/>
      <c r="BPJ2" s="72"/>
      <c r="BPK2" s="145"/>
      <c r="BPL2" s="145"/>
      <c r="BPM2" s="126"/>
      <c r="BPN2" s="126"/>
      <c r="BPO2" s="64"/>
      <c r="BPP2" s="72"/>
      <c r="BPQ2" s="145"/>
      <c r="BPR2" s="145"/>
      <c r="BPS2" s="126"/>
      <c r="BPT2" s="126"/>
      <c r="BPU2" s="64"/>
      <c r="BPV2" s="72"/>
      <c r="BPW2" s="145"/>
      <c r="BPX2" s="145"/>
      <c r="BPY2" s="126"/>
      <c r="BPZ2" s="126"/>
      <c r="BQA2" s="64"/>
      <c r="BQB2" s="72"/>
      <c r="BQC2" s="145"/>
      <c r="BQD2" s="145"/>
      <c r="BQE2" s="126"/>
      <c r="BQF2" s="126"/>
      <c r="BQG2" s="64"/>
      <c r="BQH2" s="72"/>
      <c r="BQI2" s="145"/>
      <c r="BQJ2" s="145"/>
      <c r="BQK2" s="126"/>
      <c r="BQL2" s="126"/>
      <c r="BQM2" s="64"/>
      <c r="BQN2" s="72"/>
      <c r="BQO2" s="145"/>
      <c r="BQP2" s="145"/>
      <c r="BQQ2" s="126"/>
      <c r="BQR2" s="126"/>
      <c r="BQS2" s="64"/>
      <c r="BQT2" s="72"/>
      <c r="BQU2" s="145"/>
      <c r="BQV2" s="145"/>
      <c r="BQW2" s="126"/>
      <c r="BQX2" s="126"/>
      <c r="BQY2" s="64"/>
      <c r="BQZ2" s="72"/>
      <c r="BRA2" s="145"/>
      <c r="BRB2" s="145"/>
      <c r="BRC2" s="126"/>
      <c r="BRD2" s="126"/>
      <c r="BRE2" s="64"/>
      <c r="BRF2" s="72"/>
      <c r="BRG2" s="145"/>
      <c r="BRH2" s="145"/>
      <c r="BRI2" s="126"/>
      <c r="BRJ2" s="126"/>
      <c r="BRK2" s="64"/>
      <c r="BRL2" s="72"/>
      <c r="BRM2" s="145"/>
      <c r="BRN2" s="145"/>
      <c r="BRO2" s="126"/>
      <c r="BRP2" s="126"/>
      <c r="BRQ2" s="64"/>
      <c r="BRR2" s="72"/>
      <c r="BRS2" s="145"/>
      <c r="BRT2" s="145"/>
      <c r="BRU2" s="126"/>
      <c r="BRV2" s="126"/>
      <c r="BRW2" s="64"/>
      <c r="BRX2" s="72"/>
      <c r="BRY2" s="145"/>
      <c r="BRZ2" s="145"/>
      <c r="BSA2" s="126"/>
      <c r="BSB2" s="126"/>
      <c r="BSC2" s="64"/>
      <c r="BSD2" s="72"/>
      <c r="BSE2" s="145"/>
      <c r="BSF2" s="145"/>
      <c r="BSG2" s="126"/>
      <c r="BSH2" s="126"/>
      <c r="BSI2" s="64"/>
      <c r="BSJ2" s="72"/>
      <c r="BSK2" s="145"/>
      <c r="BSL2" s="145"/>
      <c r="BSM2" s="126"/>
      <c r="BSN2" s="126"/>
      <c r="BSO2" s="64"/>
      <c r="BSP2" s="72"/>
      <c r="BSQ2" s="145"/>
      <c r="BSR2" s="145"/>
      <c r="BSS2" s="126"/>
      <c r="BST2" s="126"/>
      <c r="BSU2" s="64"/>
      <c r="BSV2" s="72"/>
      <c r="BSW2" s="145"/>
      <c r="BSX2" s="145"/>
      <c r="BSY2" s="126"/>
      <c r="BSZ2" s="126"/>
      <c r="BTA2" s="64"/>
      <c r="BTB2" s="72"/>
      <c r="BTC2" s="145"/>
      <c r="BTD2" s="145"/>
      <c r="BTE2" s="126"/>
      <c r="BTF2" s="126"/>
      <c r="BTG2" s="64"/>
      <c r="BTH2" s="72"/>
      <c r="BTI2" s="145"/>
      <c r="BTJ2" s="145"/>
      <c r="BTK2" s="126"/>
      <c r="BTL2" s="126"/>
      <c r="BTM2" s="64"/>
      <c r="BTN2" s="72"/>
      <c r="BTO2" s="145"/>
      <c r="BTP2" s="145"/>
      <c r="BTQ2" s="126"/>
      <c r="BTR2" s="126"/>
      <c r="BTS2" s="64"/>
      <c r="BTT2" s="72"/>
      <c r="BTU2" s="145"/>
      <c r="BTV2" s="145"/>
      <c r="BTW2" s="126"/>
      <c r="BTX2" s="126"/>
      <c r="BTY2" s="64"/>
      <c r="BTZ2" s="72"/>
      <c r="BUA2" s="145"/>
      <c r="BUB2" s="145"/>
      <c r="BUC2" s="126"/>
      <c r="BUD2" s="126"/>
      <c r="BUE2" s="64"/>
      <c r="BUF2" s="72"/>
      <c r="BUG2" s="145"/>
      <c r="BUH2" s="145"/>
      <c r="BUI2" s="126"/>
      <c r="BUJ2" s="126"/>
      <c r="BUK2" s="64"/>
      <c r="BUL2" s="72"/>
      <c r="BUM2" s="145"/>
      <c r="BUN2" s="145"/>
      <c r="BUO2" s="126"/>
      <c r="BUP2" s="126"/>
      <c r="BUQ2" s="64"/>
      <c r="BUR2" s="72"/>
      <c r="BUS2" s="145"/>
      <c r="BUT2" s="145"/>
      <c r="BUU2" s="126"/>
      <c r="BUV2" s="126"/>
      <c r="BUW2" s="64"/>
      <c r="BUX2" s="72"/>
      <c r="BUY2" s="145"/>
      <c r="BUZ2" s="145"/>
      <c r="BVA2" s="126"/>
      <c r="BVB2" s="126"/>
      <c r="BVC2" s="64"/>
      <c r="BVD2" s="72"/>
      <c r="BVE2" s="145"/>
      <c r="BVF2" s="145"/>
      <c r="BVG2" s="126"/>
      <c r="BVH2" s="126"/>
      <c r="BVI2" s="64"/>
      <c r="BVJ2" s="72"/>
      <c r="BVK2" s="145"/>
      <c r="BVL2" s="145"/>
      <c r="BVM2" s="126"/>
      <c r="BVN2" s="126"/>
      <c r="BVO2" s="64"/>
      <c r="BVP2" s="72"/>
      <c r="BVQ2" s="145"/>
      <c r="BVR2" s="145"/>
      <c r="BVS2" s="126"/>
      <c r="BVT2" s="126"/>
      <c r="BVU2" s="64"/>
      <c r="BVV2" s="72"/>
      <c r="BVW2" s="145"/>
      <c r="BVX2" s="145"/>
      <c r="BVY2" s="126"/>
      <c r="BVZ2" s="126"/>
      <c r="BWA2" s="64"/>
      <c r="BWB2" s="72"/>
      <c r="BWC2" s="145"/>
      <c r="BWD2" s="145"/>
      <c r="BWE2" s="126"/>
      <c r="BWF2" s="126"/>
      <c r="BWG2" s="64"/>
      <c r="BWH2" s="72"/>
      <c r="BWI2" s="145"/>
      <c r="BWJ2" s="145"/>
      <c r="BWK2" s="126"/>
      <c r="BWL2" s="126"/>
      <c r="BWM2" s="64"/>
      <c r="BWN2" s="72"/>
      <c r="BWO2" s="145"/>
      <c r="BWP2" s="145"/>
      <c r="BWQ2" s="126"/>
      <c r="BWR2" s="126"/>
      <c r="BWS2" s="64"/>
      <c r="BWT2" s="72"/>
      <c r="BWU2" s="145"/>
      <c r="BWV2" s="145"/>
      <c r="BWW2" s="126"/>
      <c r="BWX2" s="126"/>
      <c r="BWY2" s="64"/>
      <c r="BWZ2" s="72"/>
      <c r="BXA2" s="145"/>
      <c r="BXB2" s="145"/>
      <c r="BXC2" s="126"/>
      <c r="BXD2" s="126"/>
      <c r="BXE2" s="64"/>
      <c r="BXF2" s="72"/>
      <c r="BXG2" s="145"/>
      <c r="BXH2" s="145"/>
      <c r="BXI2" s="126"/>
      <c r="BXJ2" s="126"/>
      <c r="BXK2" s="64"/>
      <c r="BXL2" s="72"/>
      <c r="BXM2" s="145"/>
      <c r="BXN2" s="145"/>
      <c r="BXO2" s="126"/>
      <c r="BXP2" s="126"/>
      <c r="BXQ2" s="64"/>
      <c r="BXR2" s="72"/>
      <c r="BXS2" s="145"/>
      <c r="BXT2" s="145"/>
      <c r="BXU2" s="126"/>
      <c r="BXV2" s="126"/>
      <c r="BXW2" s="64"/>
      <c r="BXX2" s="72"/>
      <c r="BXY2" s="145"/>
      <c r="BXZ2" s="145"/>
      <c r="BYA2" s="126"/>
      <c r="BYB2" s="126"/>
      <c r="BYC2" s="64"/>
      <c r="BYD2" s="72"/>
      <c r="BYE2" s="145"/>
      <c r="BYF2" s="145"/>
      <c r="BYG2" s="126"/>
      <c r="BYH2" s="126"/>
      <c r="BYI2" s="64"/>
      <c r="BYJ2" s="72"/>
      <c r="BYK2" s="145"/>
      <c r="BYL2" s="145"/>
      <c r="BYM2" s="126"/>
      <c r="BYN2" s="126"/>
      <c r="BYO2" s="64"/>
      <c r="BYP2" s="72"/>
      <c r="BYQ2" s="145"/>
      <c r="BYR2" s="145"/>
      <c r="BYS2" s="126"/>
      <c r="BYT2" s="126"/>
      <c r="BYU2" s="64"/>
      <c r="BYV2" s="72"/>
      <c r="BYW2" s="145"/>
      <c r="BYX2" s="145"/>
      <c r="BYY2" s="126"/>
      <c r="BYZ2" s="126"/>
      <c r="BZA2" s="64"/>
      <c r="BZB2" s="72"/>
      <c r="BZC2" s="145"/>
      <c r="BZD2" s="145"/>
      <c r="BZE2" s="126"/>
      <c r="BZF2" s="126"/>
      <c r="BZG2" s="64"/>
      <c r="BZH2" s="72"/>
      <c r="BZI2" s="145"/>
      <c r="BZJ2" s="145"/>
      <c r="BZK2" s="126"/>
      <c r="BZL2" s="126"/>
      <c r="BZM2" s="64"/>
      <c r="BZN2" s="72"/>
      <c r="BZO2" s="145"/>
      <c r="BZP2" s="145"/>
      <c r="BZQ2" s="126"/>
      <c r="BZR2" s="126"/>
      <c r="BZS2" s="64"/>
      <c r="BZT2" s="72"/>
      <c r="BZU2" s="145"/>
      <c r="BZV2" s="145"/>
      <c r="BZW2" s="126"/>
      <c r="BZX2" s="126"/>
      <c r="BZY2" s="64"/>
      <c r="BZZ2" s="72"/>
      <c r="CAA2" s="145"/>
      <c r="CAB2" s="145"/>
      <c r="CAC2" s="126"/>
      <c r="CAD2" s="126"/>
      <c r="CAE2" s="64"/>
      <c r="CAF2" s="72"/>
      <c r="CAG2" s="145"/>
      <c r="CAH2" s="145"/>
      <c r="CAI2" s="126"/>
      <c r="CAJ2" s="126"/>
      <c r="CAK2" s="64"/>
      <c r="CAL2" s="72"/>
      <c r="CAM2" s="145"/>
      <c r="CAN2" s="145"/>
      <c r="CAO2" s="126"/>
      <c r="CAP2" s="126"/>
      <c r="CAQ2" s="64"/>
      <c r="CAR2" s="72"/>
      <c r="CAS2" s="145"/>
      <c r="CAT2" s="145"/>
      <c r="CAU2" s="126"/>
      <c r="CAV2" s="126"/>
      <c r="CAW2" s="64"/>
      <c r="CAX2" s="72"/>
      <c r="CAY2" s="145"/>
      <c r="CAZ2" s="145"/>
      <c r="CBA2" s="126"/>
      <c r="CBB2" s="126"/>
      <c r="CBC2" s="64"/>
      <c r="CBD2" s="72"/>
      <c r="CBE2" s="145"/>
      <c r="CBF2" s="145"/>
      <c r="CBG2" s="126"/>
      <c r="CBH2" s="126"/>
      <c r="CBI2" s="64"/>
      <c r="CBJ2" s="72"/>
      <c r="CBK2" s="145"/>
      <c r="CBL2" s="145"/>
      <c r="CBM2" s="126"/>
      <c r="CBN2" s="126"/>
      <c r="CBO2" s="64"/>
      <c r="CBP2" s="72"/>
      <c r="CBQ2" s="145"/>
      <c r="CBR2" s="145"/>
      <c r="CBS2" s="126"/>
      <c r="CBT2" s="126"/>
      <c r="CBU2" s="64"/>
      <c r="CBV2" s="72"/>
      <c r="CBW2" s="145"/>
      <c r="CBX2" s="145"/>
      <c r="CBY2" s="126"/>
      <c r="CBZ2" s="126"/>
      <c r="CCA2" s="64"/>
      <c r="CCB2" s="72"/>
      <c r="CCC2" s="145"/>
      <c r="CCD2" s="145"/>
      <c r="CCE2" s="126"/>
      <c r="CCF2" s="126"/>
      <c r="CCG2" s="64"/>
      <c r="CCH2" s="72"/>
      <c r="CCI2" s="145"/>
      <c r="CCJ2" s="145"/>
      <c r="CCK2" s="126"/>
      <c r="CCL2" s="126"/>
      <c r="CCM2" s="64"/>
      <c r="CCN2" s="72"/>
      <c r="CCO2" s="145"/>
      <c r="CCP2" s="145"/>
      <c r="CCQ2" s="126"/>
      <c r="CCR2" s="126"/>
      <c r="CCS2" s="64"/>
      <c r="CCT2" s="72"/>
      <c r="CCU2" s="145"/>
      <c r="CCV2" s="145"/>
      <c r="CCW2" s="126"/>
      <c r="CCX2" s="126"/>
      <c r="CCY2" s="64"/>
      <c r="CCZ2" s="72"/>
      <c r="CDA2" s="145"/>
      <c r="CDB2" s="145"/>
      <c r="CDC2" s="126"/>
      <c r="CDD2" s="126"/>
      <c r="CDE2" s="64"/>
      <c r="CDF2" s="72"/>
      <c r="CDG2" s="145"/>
      <c r="CDH2" s="145"/>
      <c r="CDI2" s="126"/>
      <c r="CDJ2" s="126"/>
      <c r="CDK2" s="64"/>
      <c r="CDL2" s="72"/>
      <c r="CDM2" s="145"/>
      <c r="CDN2" s="145"/>
      <c r="CDO2" s="126"/>
      <c r="CDP2" s="126"/>
      <c r="CDQ2" s="64"/>
      <c r="CDR2" s="72"/>
      <c r="CDS2" s="145"/>
      <c r="CDT2" s="145"/>
      <c r="CDU2" s="126"/>
      <c r="CDV2" s="126"/>
      <c r="CDW2" s="64"/>
      <c r="CDX2" s="72"/>
      <c r="CDY2" s="145"/>
      <c r="CDZ2" s="145"/>
      <c r="CEA2" s="126"/>
      <c r="CEB2" s="126"/>
      <c r="CEC2" s="64"/>
      <c r="CED2" s="72"/>
      <c r="CEE2" s="145"/>
      <c r="CEF2" s="145"/>
      <c r="CEG2" s="126"/>
      <c r="CEH2" s="126"/>
      <c r="CEI2" s="64"/>
      <c r="CEJ2" s="72"/>
      <c r="CEK2" s="145"/>
      <c r="CEL2" s="145"/>
      <c r="CEM2" s="126"/>
      <c r="CEN2" s="126"/>
      <c r="CEO2" s="64"/>
      <c r="CEP2" s="72"/>
      <c r="CEQ2" s="145"/>
      <c r="CER2" s="145"/>
      <c r="CES2" s="126"/>
      <c r="CET2" s="126"/>
      <c r="CEU2" s="64"/>
      <c r="CEV2" s="72"/>
      <c r="CEW2" s="145"/>
      <c r="CEX2" s="145"/>
      <c r="CEY2" s="126"/>
      <c r="CEZ2" s="126"/>
      <c r="CFA2" s="64"/>
      <c r="CFB2" s="72"/>
      <c r="CFC2" s="145"/>
      <c r="CFD2" s="145"/>
      <c r="CFE2" s="126"/>
      <c r="CFF2" s="126"/>
      <c r="CFG2" s="64"/>
      <c r="CFH2" s="72"/>
      <c r="CFI2" s="145"/>
      <c r="CFJ2" s="145"/>
      <c r="CFK2" s="126"/>
      <c r="CFL2" s="126"/>
      <c r="CFM2" s="64"/>
      <c r="CFN2" s="72"/>
      <c r="CFO2" s="145"/>
      <c r="CFP2" s="145"/>
      <c r="CFQ2" s="126"/>
      <c r="CFR2" s="126"/>
      <c r="CFS2" s="64"/>
      <c r="CFT2" s="72"/>
      <c r="CFU2" s="145"/>
      <c r="CFV2" s="145"/>
      <c r="CFW2" s="126"/>
      <c r="CFX2" s="126"/>
      <c r="CFY2" s="64"/>
      <c r="CFZ2" s="72"/>
      <c r="CGA2" s="145"/>
      <c r="CGB2" s="145"/>
      <c r="CGC2" s="126"/>
      <c r="CGD2" s="126"/>
      <c r="CGE2" s="64"/>
      <c r="CGF2" s="72"/>
      <c r="CGG2" s="145"/>
      <c r="CGH2" s="145"/>
      <c r="CGI2" s="126"/>
      <c r="CGJ2" s="126"/>
      <c r="CGK2" s="64"/>
      <c r="CGL2" s="72"/>
      <c r="CGM2" s="145"/>
      <c r="CGN2" s="145"/>
      <c r="CGO2" s="126"/>
      <c r="CGP2" s="126"/>
      <c r="CGQ2" s="64"/>
      <c r="CGR2" s="72"/>
      <c r="CGS2" s="145"/>
      <c r="CGT2" s="145"/>
      <c r="CGU2" s="126"/>
      <c r="CGV2" s="126"/>
      <c r="CGW2" s="64"/>
      <c r="CGX2" s="72"/>
      <c r="CGY2" s="145"/>
      <c r="CGZ2" s="145"/>
      <c r="CHA2" s="126"/>
      <c r="CHB2" s="126"/>
      <c r="CHC2" s="64"/>
      <c r="CHD2" s="72"/>
      <c r="CHE2" s="145"/>
      <c r="CHF2" s="145"/>
      <c r="CHG2" s="126"/>
      <c r="CHH2" s="126"/>
      <c r="CHI2" s="64"/>
      <c r="CHJ2" s="72"/>
      <c r="CHK2" s="145"/>
      <c r="CHL2" s="145"/>
      <c r="CHM2" s="126"/>
      <c r="CHN2" s="126"/>
      <c r="CHO2" s="64"/>
      <c r="CHP2" s="72"/>
      <c r="CHQ2" s="145"/>
      <c r="CHR2" s="145"/>
      <c r="CHS2" s="126"/>
      <c r="CHT2" s="126"/>
      <c r="CHU2" s="64"/>
      <c r="CHV2" s="72"/>
      <c r="CHW2" s="145"/>
      <c r="CHX2" s="145"/>
      <c r="CHY2" s="126"/>
      <c r="CHZ2" s="126"/>
      <c r="CIA2" s="64"/>
      <c r="CIB2" s="72"/>
      <c r="CIC2" s="145"/>
      <c r="CID2" s="145"/>
      <c r="CIE2" s="126"/>
      <c r="CIF2" s="126"/>
      <c r="CIG2" s="64"/>
      <c r="CIH2" s="72"/>
      <c r="CII2" s="145"/>
      <c r="CIJ2" s="145"/>
      <c r="CIK2" s="126"/>
      <c r="CIL2" s="126"/>
      <c r="CIM2" s="64"/>
      <c r="CIN2" s="72"/>
      <c r="CIO2" s="145"/>
      <c r="CIP2" s="145"/>
      <c r="CIQ2" s="126"/>
      <c r="CIR2" s="126"/>
      <c r="CIS2" s="64"/>
      <c r="CIT2" s="72"/>
      <c r="CIU2" s="145"/>
      <c r="CIV2" s="145"/>
      <c r="CIW2" s="126"/>
      <c r="CIX2" s="126"/>
      <c r="CIY2" s="64"/>
      <c r="CIZ2" s="72"/>
      <c r="CJA2" s="145"/>
      <c r="CJB2" s="145"/>
      <c r="CJC2" s="126"/>
      <c r="CJD2" s="126"/>
      <c r="CJE2" s="64"/>
      <c r="CJF2" s="72"/>
      <c r="CJG2" s="145"/>
      <c r="CJH2" s="145"/>
      <c r="CJI2" s="126"/>
      <c r="CJJ2" s="126"/>
      <c r="CJK2" s="64"/>
      <c r="CJL2" s="72"/>
      <c r="CJM2" s="145"/>
      <c r="CJN2" s="145"/>
      <c r="CJO2" s="126"/>
      <c r="CJP2" s="126"/>
      <c r="CJQ2" s="64"/>
      <c r="CJR2" s="72"/>
      <c r="CJS2" s="145"/>
      <c r="CJT2" s="145"/>
      <c r="CJU2" s="126"/>
      <c r="CJV2" s="126"/>
      <c r="CJW2" s="64"/>
      <c r="CJX2" s="72"/>
      <c r="CJY2" s="145"/>
      <c r="CJZ2" s="145"/>
      <c r="CKA2" s="126"/>
      <c r="CKB2" s="126"/>
      <c r="CKC2" s="64"/>
      <c r="CKD2" s="72"/>
      <c r="CKE2" s="145"/>
      <c r="CKF2" s="145"/>
      <c r="CKG2" s="126"/>
      <c r="CKH2" s="126"/>
      <c r="CKI2" s="64"/>
      <c r="CKJ2" s="72"/>
      <c r="CKK2" s="145"/>
      <c r="CKL2" s="145"/>
      <c r="CKM2" s="126"/>
      <c r="CKN2" s="126"/>
      <c r="CKO2" s="64"/>
      <c r="CKP2" s="72"/>
      <c r="CKQ2" s="145"/>
      <c r="CKR2" s="145"/>
      <c r="CKS2" s="126"/>
      <c r="CKT2" s="126"/>
      <c r="CKU2" s="64"/>
      <c r="CKV2" s="72"/>
      <c r="CKW2" s="145"/>
      <c r="CKX2" s="145"/>
      <c r="CKY2" s="126"/>
      <c r="CKZ2" s="126"/>
      <c r="CLA2" s="64"/>
      <c r="CLB2" s="72"/>
      <c r="CLC2" s="145"/>
      <c r="CLD2" s="145"/>
      <c r="CLE2" s="126"/>
      <c r="CLF2" s="126"/>
      <c r="CLG2" s="64"/>
      <c r="CLH2" s="72"/>
      <c r="CLI2" s="145"/>
      <c r="CLJ2" s="145"/>
      <c r="CLK2" s="126"/>
      <c r="CLL2" s="126"/>
      <c r="CLM2" s="64"/>
      <c r="CLN2" s="72"/>
      <c r="CLO2" s="145"/>
      <c r="CLP2" s="145"/>
      <c r="CLQ2" s="126"/>
      <c r="CLR2" s="126"/>
      <c r="CLS2" s="64"/>
      <c r="CLT2" s="72"/>
      <c r="CLU2" s="145"/>
      <c r="CLV2" s="145"/>
      <c r="CLW2" s="126"/>
      <c r="CLX2" s="126"/>
      <c r="CLY2" s="64"/>
      <c r="CLZ2" s="72"/>
      <c r="CMA2" s="145"/>
      <c r="CMB2" s="145"/>
      <c r="CMC2" s="126"/>
      <c r="CMD2" s="126"/>
      <c r="CME2" s="64"/>
      <c r="CMF2" s="72"/>
      <c r="CMG2" s="145"/>
      <c r="CMH2" s="145"/>
      <c r="CMI2" s="126"/>
      <c r="CMJ2" s="126"/>
      <c r="CMK2" s="64"/>
      <c r="CML2" s="72"/>
      <c r="CMM2" s="145"/>
      <c r="CMN2" s="145"/>
      <c r="CMO2" s="126"/>
      <c r="CMP2" s="126"/>
      <c r="CMQ2" s="64"/>
      <c r="CMR2" s="72"/>
      <c r="CMS2" s="145"/>
      <c r="CMT2" s="145"/>
      <c r="CMU2" s="126"/>
      <c r="CMV2" s="126"/>
      <c r="CMW2" s="64"/>
      <c r="CMX2" s="72"/>
      <c r="CMY2" s="145"/>
      <c r="CMZ2" s="145"/>
      <c r="CNA2" s="126"/>
      <c r="CNB2" s="126"/>
      <c r="CNC2" s="64"/>
      <c r="CND2" s="72"/>
      <c r="CNE2" s="145"/>
      <c r="CNF2" s="145"/>
      <c r="CNG2" s="126"/>
      <c r="CNH2" s="126"/>
      <c r="CNI2" s="64"/>
      <c r="CNJ2" s="72"/>
      <c r="CNK2" s="145"/>
      <c r="CNL2" s="145"/>
      <c r="CNM2" s="126"/>
      <c r="CNN2" s="126"/>
      <c r="CNO2" s="64"/>
      <c r="CNP2" s="72"/>
      <c r="CNQ2" s="145"/>
      <c r="CNR2" s="145"/>
      <c r="CNS2" s="126"/>
      <c r="CNT2" s="126"/>
      <c r="CNU2" s="64"/>
      <c r="CNV2" s="72"/>
      <c r="CNW2" s="145"/>
      <c r="CNX2" s="145"/>
      <c r="CNY2" s="126"/>
      <c r="CNZ2" s="126"/>
      <c r="COA2" s="64"/>
      <c r="COB2" s="72"/>
      <c r="COC2" s="145"/>
      <c r="COD2" s="145"/>
      <c r="COE2" s="126"/>
      <c r="COF2" s="126"/>
      <c r="COG2" s="64"/>
      <c r="COH2" s="72"/>
      <c r="COI2" s="145"/>
      <c r="COJ2" s="145"/>
      <c r="COK2" s="126"/>
      <c r="COL2" s="126"/>
      <c r="COM2" s="64"/>
      <c r="CON2" s="72"/>
      <c r="COO2" s="145"/>
      <c r="COP2" s="145"/>
      <c r="COQ2" s="126"/>
      <c r="COR2" s="126"/>
      <c r="COS2" s="64"/>
      <c r="COT2" s="72"/>
      <c r="COU2" s="145"/>
      <c r="COV2" s="145"/>
      <c r="COW2" s="126"/>
      <c r="COX2" s="126"/>
      <c r="COY2" s="64"/>
      <c r="COZ2" s="72"/>
      <c r="CPA2" s="145"/>
      <c r="CPB2" s="145"/>
      <c r="CPC2" s="126"/>
      <c r="CPD2" s="126"/>
      <c r="CPE2" s="64"/>
      <c r="CPF2" s="72"/>
      <c r="CPG2" s="145"/>
      <c r="CPH2" s="145"/>
      <c r="CPI2" s="126"/>
      <c r="CPJ2" s="126"/>
      <c r="CPK2" s="64"/>
      <c r="CPL2" s="72"/>
      <c r="CPM2" s="145"/>
      <c r="CPN2" s="145"/>
      <c r="CPO2" s="126"/>
      <c r="CPP2" s="126"/>
      <c r="CPQ2" s="64"/>
      <c r="CPR2" s="72"/>
      <c r="CPS2" s="145"/>
      <c r="CPT2" s="145"/>
      <c r="CPU2" s="126"/>
      <c r="CPV2" s="126"/>
      <c r="CPW2" s="64"/>
      <c r="CPX2" s="72"/>
      <c r="CPY2" s="145"/>
      <c r="CPZ2" s="145"/>
      <c r="CQA2" s="126"/>
      <c r="CQB2" s="126"/>
      <c r="CQC2" s="64"/>
      <c r="CQD2" s="72"/>
      <c r="CQE2" s="145"/>
      <c r="CQF2" s="145"/>
      <c r="CQG2" s="126"/>
      <c r="CQH2" s="126"/>
      <c r="CQI2" s="64"/>
      <c r="CQJ2" s="72"/>
      <c r="CQK2" s="145"/>
      <c r="CQL2" s="145"/>
      <c r="CQM2" s="126"/>
      <c r="CQN2" s="126"/>
      <c r="CQO2" s="64"/>
      <c r="CQP2" s="72"/>
      <c r="CQQ2" s="145"/>
      <c r="CQR2" s="145"/>
      <c r="CQS2" s="126"/>
      <c r="CQT2" s="126"/>
      <c r="CQU2" s="64"/>
      <c r="CQV2" s="72"/>
      <c r="CQW2" s="145"/>
      <c r="CQX2" s="145"/>
      <c r="CQY2" s="126"/>
      <c r="CQZ2" s="126"/>
      <c r="CRA2" s="64"/>
      <c r="CRB2" s="72"/>
      <c r="CRC2" s="145"/>
      <c r="CRD2" s="145"/>
      <c r="CRE2" s="126"/>
      <c r="CRF2" s="126"/>
      <c r="CRG2" s="64"/>
      <c r="CRH2" s="72"/>
      <c r="CRI2" s="145"/>
      <c r="CRJ2" s="145"/>
      <c r="CRK2" s="126"/>
      <c r="CRL2" s="126"/>
      <c r="CRM2" s="64"/>
      <c r="CRN2" s="72"/>
      <c r="CRO2" s="145"/>
      <c r="CRP2" s="145"/>
      <c r="CRQ2" s="126"/>
      <c r="CRR2" s="126"/>
      <c r="CRS2" s="64"/>
      <c r="CRT2" s="72"/>
      <c r="CRU2" s="145"/>
      <c r="CRV2" s="145"/>
      <c r="CRW2" s="126"/>
      <c r="CRX2" s="126"/>
      <c r="CRY2" s="64"/>
      <c r="CRZ2" s="72"/>
      <c r="CSA2" s="145"/>
      <c r="CSB2" s="145"/>
      <c r="CSC2" s="126"/>
      <c r="CSD2" s="126"/>
      <c r="CSE2" s="64"/>
      <c r="CSF2" s="72"/>
      <c r="CSG2" s="145"/>
      <c r="CSH2" s="145"/>
      <c r="CSI2" s="126"/>
      <c r="CSJ2" s="126"/>
      <c r="CSK2" s="64"/>
      <c r="CSL2" s="72"/>
      <c r="CSM2" s="145"/>
      <c r="CSN2" s="145"/>
      <c r="CSO2" s="126"/>
      <c r="CSP2" s="126"/>
      <c r="CSQ2" s="64"/>
      <c r="CSR2" s="72"/>
      <c r="CSS2" s="145"/>
      <c r="CST2" s="145"/>
      <c r="CSU2" s="126"/>
      <c r="CSV2" s="126"/>
      <c r="CSW2" s="64"/>
      <c r="CSX2" s="72"/>
      <c r="CSY2" s="145"/>
      <c r="CSZ2" s="145"/>
      <c r="CTA2" s="126"/>
      <c r="CTB2" s="126"/>
      <c r="CTC2" s="64"/>
      <c r="CTD2" s="72"/>
      <c r="CTE2" s="145"/>
      <c r="CTF2" s="145"/>
      <c r="CTG2" s="126"/>
      <c r="CTH2" s="126"/>
      <c r="CTI2" s="64"/>
      <c r="CTJ2" s="72"/>
      <c r="CTK2" s="145"/>
      <c r="CTL2" s="145"/>
      <c r="CTM2" s="126"/>
      <c r="CTN2" s="126"/>
      <c r="CTO2" s="64"/>
      <c r="CTP2" s="72"/>
      <c r="CTQ2" s="145"/>
      <c r="CTR2" s="145"/>
      <c r="CTS2" s="126"/>
      <c r="CTT2" s="126"/>
      <c r="CTU2" s="64"/>
      <c r="CTV2" s="72"/>
      <c r="CTW2" s="145"/>
      <c r="CTX2" s="145"/>
      <c r="CTY2" s="126"/>
      <c r="CTZ2" s="126"/>
      <c r="CUA2" s="64"/>
      <c r="CUB2" s="72"/>
      <c r="CUC2" s="145"/>
      <c r="CUD2" s="145"/>
      <c r="CUE2" s="126"/>
      <c r="CUF2" s="126"/>
      <c r="CUG2" s="64"/>
      <c r="CUH2" s="72"/>
      <c r="CUI2" s="145"/>
      <c r="CUJ2" s="145"/>
      <c r="CUK2" s="126"/>
      <c r="CUL2" s="126"/>
      <c r="CUM2" s="64"/>
      <c r="CUN2" s="72"/>
      <c r="CUO2" s="145"/>
      <c r="CUP2" s="145"/>
      <c r="CUQ2" s="126"/>
      <c r="CUR2" s="126"/>
      <c r="CUS2" s="64"/>
      <c r="CUT2" s="72"/>
      <c r="CUU2" s="145"/>
      <c r="CUV2" s="145"/>
      <c r="CUW2" s="126"/>
      <c r="CUX2" s="126"/>
      <c r="CUY2" s="64"/>
      <c r="CUZ2" s="72"/>
      <c r="CVA2" s="145"/>
      <c r="CVB2" s="145"/>
      <c r="CVC2" s="126"/>
      <c r="CVD2" s="126"/>
      <c r="CVE2" s="64"/>
      <c r="CVF2" s="72"/>
      <c r="CVG2" s="145"/>
      <c r="CVH2" s="145"/>
      <c r="CVI2" s="126"/>
      <c r="CVJ2" s="126"/>
      <c r="CVK2" s="64"/>
      <c r="CVL2" s="72"/>
      <c r="CVM2" s="145"/>
      <c r="CVN2" s="145"/>
      <c r="CVO2" s="126"/>
      <c r="CVP2" s="126"/>
      <c r="CVQ2" s="64"/>
      <c r="CVR2" s="72"/>
      <c r="CVS2" s="145"/>
      <c r="CVT2" s="145"/>
      <c r="CVU2" s="126"/>
      <c r="CVV2" s="126"/>
      <c r="CVW2" s="64"/>
      <c r="CVX2" s="72"/>
      <c r="CVY2" s="145"/>
      <c r="CVZ2" s="145"/>
      <c r="CWA2" s="126"/>
      <c r="CWB2" s="126"/>
      <c r="CWC2" s="64"/>
      <c r="CWD2" s="72"/>
      <c r="CWE2" s="145"/>
      <c r="CWF2" s="145"/>
      <c r="CWG2" s="126"/>
      <c r="CWH2" s="126"/>
      <c r="CWI2" s="64"/>
      <c r="CWJ2" s="72"/>
      <c r="CWK2" s="145"/>
      <c r="CWL2" s="145"/>
      <c r="CWM2" s="126"/>
      <c r="CWN2" s="126"/>
      <c r="CWO2" s="64"/>
      <c r="CWP2" s="72"/>
      <c r="CWQ2" s="145"/>
      <c r="CWR2" s="145"/>
      <c r="CWS2" s="126"/>
      <c r="CWT2" s="126"/>
      <c r="CWU2" s="64"/>
      <c r="CWV2" s="72"/>
      <c r="CWW2" s="145"/>
      <c r="CWX2" s="145"/>
      <c r="CWY2" s="126"/>
      <c r="CWZ2" s="126"/>
      <c r="CXA2" s="64"/>
      <c r="CXB2" s="72"/>
      <c r="CXC2" s="145"/>
      <c r="CXD2" s="145"/>
      <c r="CXE2" s="126"/>
      <c r="CXF2" s="126"/>
      <c r="CXG2" s="64"/>
      <c r="CXH2" s="72"/>
      <c r="CXI2" s="145"/>
      <c r="CXJ2" s="145"/>
      <c r="CXK2" s="126"/>
      <c r="CXL2" s="126"/>
      <c r="CXM2" s="64"/>
      <c r="CXN2" s="72"/>
      <c r="CXO2" s="145"/>
      <c r="CXP2" s="145"/>
      <c r="CXQ2" s="126"/>
      <c r="CXR2" s="126"/>
      <c r="CXS2" s="64"/>
      <c r="CXT2" s="72"/>
      <c r="CXU2" s="145"/>
      <c r="CXV2" s="145"/>
      <c r="CXW2" s="126"/>
      <c r="CXX2" s="126"/>
      <c r="CXY2" s="64"/>
      <c r="CXZ2" s="72"/>
      <c r="CYA2" s="145"/>
      <c r="CYB2" s="145"/>
      <c r="CYC2" s="126"/>
      <c r="CYD2" s="126"/>
      <c r="CYE2" s="64"/>
      <c r="CYF2" s="72"/>
      <c r="CYG2" s="145"/>
      <c r="CYH2" s="145"/>
      <c r="CYI2" s="126"/>
      <c r="CYJ2" s="126"/>
      <c r="CYK2" s="64"/>
      <c r="CYL2" s="72"/>
      <c r="CYM2" s="145"/>
      <c r="CYN2" s="145"/>
      <c r="CYO2" s="126"/>
      <c r="CYP2" s="126"/>
      <c r="CYQ2" s="64"/>
      <c r="CYR2" s="72"/>
      <c r="CYS2" s="145"/>
      <c r="CYT2" s="145"/>
      <c r="CYU2" s="126"/>
      <c r="CYV2" s="126"/>
      <c r="CYW2" s="64"/>
      <c r="CYX2" s="72"/>
      <c r="CYY2" s="145"/>
      <c r="CYZ2" s="145"/>
      <c r="CZA2" s="126"/>
      <c r="CZB2" s="126"/>
      <c r="CZC2" s="64"/>
      <c r="CZD2" s="72"/>
      <c r="CZE2" s="145"/>
      <c r="CZF2" s="145"/>
      <c r="CZG2" s="126"/>
      <c r="CZH2" s="126"/>
      <c r="CZI2" s="64"/>
      <c r="CZJ2" s="72"/>
      <c r="CZK2" s="145"/>
      <c r="CZL2" s="145"/>
      <c r="CZM2" s="126"/>
      <c r="CZN2" s="126"/>
      <c r="CZO2" s="64"/>
      <c r="CZP2" s="72"/>
      <c r="CZQ2" s="145"/>
      <c r="CZR2" s="145"/>
      <c r="CZS2" s="126"/>
      <c r="CZT2" s="126"/>
      <c r="CZU2" s="64"/>
      <c r="CZV2" s="72"/>
      <c r="CZW2" s="145"/>
      <c r="CZX2" s="145"/>
      <c r="CZY2" s="126"/>
      <c r="CZZ2" s="126"/>
      <c r="DAA2" s="64"/>
      <c r="DAB2" s="72"/>
      <c r="DAC2" s="145"/>
      <c r="DAD2" s="145"/>
      <c r="DAE2" s="126"/>
      <c r="DAF2" s="126"/>
      <c r="DAG2" s="64"/>
      <c r="DAH2" s="72"/>
      <c r="DAI2" s="145"/>
      <c r="DAJ2" s="145"/>
      <c r="DAK2" s="126"/>
      <c r="DAL2" s="126"/>
      <c r="DAM2" s="64"/>
      <c r="DAN2" s="72"/>
      <c r="DAO2" s="145"/>
      <c r="DAP2" s="145"/>
      <c r="DAQ2" s="126"/>
      <c r="DAR2" s="126"/>
      <c r="DAS2" s="64"/>
      <c r="DAT2" s="72"/>
      <c r="DAU2" s="145"/>
      <c r="DAV2" s="145"/>
      <c r="DAW2" s="126"/>
      <c r="DAX2" s="126"/>
      <c r="DAY2" s="64"/>
      <c r="DAZ2" s="72"/>
      <c r="DBA2" s="145"/>
      <c r="DBB2" s="145"/>
      <c r="DBC2" s="126"/>
      <c r="DBD2" s="126"/>
      <c r="DBE2" s="64"/>
      <c r="DBF2" s="72"/>
      <c r="DBG2" s="145"/>
      <c r="DBH2" s="145"/>
      <c r="DBI2" s="126"/>
      <c r="DBJ2" s="126"/>
      <c r="DBK2" s="64"/>
      <c r="DBL2" s="72"/>
      <c r="DBM2" s="145"/>
      <c r="DBN2" s="145"/>
      <c r="DBO2" s="126"/>
      <c r="DBP2" s="126"/>
      <c r="DBQ2" s="64"/>
      <c r="DBR2" s="72"/>
      <c r="DBS2" s="145"/>
      <c r="DBT2" s="145"/>
      <c r="DBU2" s="126"/>
      <c r="DBV2" s="126"/>
      <c r="DBW2" s="64"/>
      <c r="DBX2" s="72"/>
      <c r="DBY2" s="145"/>
      <c r="DBZ2" s="145"/>
      <c r="DCA2" s="126"/>
      <c r="DCB2" s="126"/>
      <c r="DCC2" s="64"/>
      <c r="DCD2" s="72"/>
      <c r="DCE2" s="145"/>
      <c r="DCF2" s="145"/>
      <c r="DCG2" s="126"/>
      <c r="DCH2" s="126"/>
      <c r="DCI2" s="64"/>
      <c r="DCJ2" s="72"/>
      <c r="DCK2" s="145"/>
      <c r="DCL2" s="145"/>
      <c r="DCM2" s="126"/>
      <c r="DCN2" s="126"/>
      <c r="DCO2" s="64"/>
      <c r="DCP2" s="72"/>
      <c r="DCQ2" s="145"/>
      <c r="DCR2" s="145"/>
      <c r="DCS2" s="126"/>
      <c r="DCT2" s="126"/>
      <c r="DCU2" s="64"/>
      <c r="DCV2" s="72"/>
      <c r="DCW2" s="145"/>
      <c r="DCX2" s="145"/>
      <c r="DCY2" s="126"/>
      <c r="DCZ2" s="126"/>
      <c r="DDA2" s="64"/>
      <c r="DDB2" s="72"/>
      <c r="DDC2" s="145"/>
      <c r="DDD2" s="145"/>
      <c r="DDE2" s="126"/>
      <c r="DDF2" s="126"/>
      <c r="DDG2" s="64"/>
      <c r="DDH2" s="72"/>
      <c r="DDI2" s="145"/>
      <c r="DDJ2" s="145"/>
      <c r="DDK2" s="126"/>
      <c r="DDL2" s="126"/>
      <c r="DDM2" s="64"/>
      <c r="DDN2" s="72"/>
      <c r="DDO2" s="145"/>
      <c r="DDP2" s="145"/>
      <c r="DDQ2" s="126"/>
      <c r="DDR2" s="126"/>
      <c r="DDS2" s="64"/>
      <c r="DDT2" s="72"/>
      <c r="DDU2" s="145"/>
      <c r="DDV2" s="145"/>
      <c r="DDW2" s="126"/>
      <c r="DDX2" s="126"/>
      <c r="DDY2" s="64"/>
      <c r="DDZ2" s="72"/>
      <c r="DEA2" s="145"/>
      <c r="DEB2" s="145"/>
      <c r="DEC2" s="126"/>
      <c r="DED2" s="126"/>
      <c r="DEE2" s="64"/>
      <c r="DEF2" s="72"/>
      <c r="DEG2" s="145"/>
      <c r="DEH2" s="145"/>
      <c r="DEI2" s="126"/>
      <c r="DEJ2" s="126"/>
      <c r="DEK2" s="64"/>
      <c r="DEL2" s="72"/>
      <c r="DEM2" s="145"/>
      <c r="DEN2" s="145"/>
      <c r="DEO2" s="126"/>
      <c r="DEP2" s="126"/>
      <c r="DEQ2" s="64"/>
      <c r="DER2" s="72"/>
      <c r="DES2" s="145"/>
      <c r="DET2" s="145"/>
      <c r="DEU2" s="126"/>
      <c r="DEV2" s="126"/>
      <c r="DEW2" s="64"/>
      <c r="DEX2" s="72"/>
      <c r="DEY2" s="145"/>
      <c r="DEZ2" s="145"/>
      <c r="DFA2" s="126"/>
      <c r="DFB2" s="126"/>
      <c r="DFC2" s="64"/>
      <c r="DFD2" s="72"/>
      <c r="DFE2" s="145"/>
      <c r="DFF2" s="145"/>
      <c r="DFG2" s="126"/>
      <c r="DFH2" s="126"/>
      <c r="DFI2" s="64"/>
      <c r="DFJ2" s="72"/>
      <c r="DFK2" s="145"/>
      <c r="DFL2" s="145"/>
      <c r="DFM2" s="126"/>
      <c r="DFN2" s="126"/>
      <c r="DFO2" s="64"/>
      <c r="DFP2" s="72"/>
      <c r="DFQ2" s="145"/>
      <c r="DFR2" s="145"/>
      <c r="DFS2" s="126"/>
      <c r="DFT2" s="126"/>
      <c r="DFU2" s="64"/>
      <c r="DFV2" s="72"/>
      <c r="DFW2" s="145"/>
      <c r="DFX2" s="145"/>
      <c r="DFY2" s="126"/>
      <c r="DFZ2" s="126"/>
      <c r="DGA2" s="64"/>
      <c r="DGB2" s="72"/>
      <c r="DGC2" s="145"/>
      <c r="DGD2" s="145"/>
      <c r="DGE2" s="126"/>
      <c r="DGF2" s="126"/>
      <c r="DGG2" s="64"/>
      <c r="DGH2" s="72"/>
      <c r="DGI2" s="145"/>
      <c r="DGJ2" s="145"/>
      <c r="DGK2" s="126"/>
      <c r="DGL2" s="126"/>
      <c r="DGM2" s="64"/>
      <c r="DGN2" s="72"/>
      <c r="DGO2" s="145"/>
      <c r="DGP2" s="145"/>
      <c r="DGQ2" s="126"/>
      <c r="DGR2" s="126"/>
      <c r="DGS2" s="64"/>
      <c r="DGT2" s="72"/>
      <c r="DGU2" s="145"/>
      <c r="DGV2" s="145"/>
      <c r="DGW2" s="126"/>
      <c r="DGX2" s="126"/>
      <c r="DGY2" s="64"/>
      <c r="DGZ2" s="72"/>
      <c r="DHA2" s="145"/>
      <c r="DHB2" s="145"/>
      <c r="DHC2" s="126"/>
      <c r="DHD2" s="126"/>
      <c r="DHE2" s="64"/>
      <c r="DHF2" s="72"/>
      <c r="DHG2" s="145"/>
      <c r="DHH2" s="145"/>
      <c r="DHI2" s="126"/>
      <c r="DHJ2" s="126"/>
      <c r="DHK2" s="64"/>
      <c r="DHL2" s="72"/>
      <c r="DHM2" s="145"/>
      <c r="DHN2" s="145"/>
      <c r="DHO2" s="126"/>
      <c r="DHP2" s="126"/>
      <c r="DHQ2" s="64"/>
      <c r="DHR2" s="72"/>
      <c r="DHS2" s="145"/>
      <c r="DHT2" s="145"/>
      <c r="DHU2" s="126"/>
      <c r="DHV2" s="126"/>
      <c r="DHW2" s="64"/>
      <c r="DHX2" s="72"/>
      <c r="DHY2" s="145"/>
      <c r="DHZ2" s="145"/>
      <c r="DIA2" s="126"/>
      <c r="DIB2" s="126"/>
      <c r="DIC2" s="64"/>
      <c r="DID2" s="72"/>
      <c r="DIE2" s="145"/>
      <c r="DIF2" s="145"/>
      <c r="DIG2" s="126"/>
      <c r="DIH2" s="126"/>
      <c r="DII2" s="64"/>
      <c r="DIJ2" s="72"/>
      <c r="DIK2" s="145"/>
      <c r="DIL2" s="145"/>
      <c r="DIM2" s="126"/>
      <c r="DIN2" s="126"/>
      <c r="DIO2" s="64"/>
      <c r="DIP2" s="72"/>
      <c r="DIQ2" s="145"/>
      <c r="DIR2" s="145"/>
      <c r="DIS2" s="126"/>
      <c r="DIT2" s="126"/>
      <c r="DIU2" s="64"/>
      <c r="DIV2" s="72"/>
      <c r="DIW2" s="145"/>
      <c r="DIX2" s="145"/>
      <c r="DIY2" s="126"/>
      <c r="DIZ2" s="126"/>
      <c r="DJA2" s="64"/>
      <c r="DJB2" s="72"/>
      <c r="DJC2" s="145"/>
      <c r="DJD2" s="145"/>
      <c r="DJE2" s="126"/>
      <c r="DJF2" s="126"/>
      <c r="DJG2" s="64"/>
      <c r="DJH2" s="72"/>
      <c r="DJI2" s="145"/>
      <c r="DJJ2" s="145"/>
      <c r="DJK2" s="126"/>
      <c r="DJL2" s="126"/>
      <c r="DJM2" s="64"/>
      <c r="DJN2" s="72"/>
      <c r="DJO2" s="145"/>
      <c r="DJP2" s="145"/>
      <c r="DJQ2" s="126"/>
      <c r="DJR2" s="126"/>
      <c r="DJS2" s="64"/>
      <c r="DJT2" s="72"/>
      <c r="DJU2" s="145"/>
      <c r="DJV2" s="145"/>
      <c r="DJW2" s="126"/>
      <c r="DJX2" s="126"/>
      <c r="DJY2" s="64"/>
      <c r="DJZ2" s="72"/>
      <c r="DKA2" s="145"/>
      <c r="DKB2" s="145"/>
      <c r="DKC2" s="126"/>
      <c r="DKD2" s="126"/>
      <c r="DKE2" s="64"/>
      <c r="DKF2" s="72"/>
      <c r="DKG2" s="145"/>
      <c r="DKH2" s="145"/>
      <c r="DKI2" s="126"/>
      <c r="DKJ2" s="126"/>
      <c r="DKK2" s="64"/>
      <c r="DKL2" s="72"/>
      <c r="DKM2" s="145"/>
      <c r="DKN2" s="145"/>
      <c r="DKO2" s="126"/>
      <c r="DKP2" s="126"/>
      <c r="DKQ2" s="64"/>
      <c r="DKR2" s="72"/>
      <c r="DKS2" s="145"/>
      <c r="DKT2" s="145"/>
      <c r="DKU2" s="126"/>
      <c r="DKV2" s="126"/>
      <c r="DKW2" s="64"/>
      <c r="DKX2" s="72"/>
      <c r="DKY2" s="145"/>
      <c r="DKZ2" s="145"/>
      <c r="DLA2" s="126"/>
      <c r="DLB2" s="126"/>
      <c r="DLC2" s="64"/>
      <c r="DLD2" s="72"/>
      <c r="DLE2" s="145"/>
      <c r="DLF2" s="145"/>
      <c r="DLG2" s="126"/>
      <c r="DLH2" s="126"/>
      <c r="DLI2" s="64"/>
      <c r="DLJ2" s="72"/>
      <c r="DLK2" s="145"/>
      <c r="DLL2" s="145"/>
      <c r="DLM2" s="126"/>
      <c r="DLN2" s="126"/>
      <c r="DLO2" s="64"/>
      <c r="DLP2" s="72"/>
      <c r="DLQ2" s="145"/>
      <c r="DLR2" s="145"/>
      <c r="DLS2" s="126"/>
      <c r="DLT2" s="126"/>
      <c r="DLU2" s="64"/>
      <c r="DLV2" s="72"/>
      <c r="DLW2" s="145"/>
      <c r="DLX2" s="145"/>
      <c r="DLY2" s="126"/>
      <c r="DLZ2" s="126"/>
      <c r="DMA2" s="64"/>
      <c r="DMB2" s="72"/>
      <c r="DMC2" s="145"/>
      <c r="DMD2" s="145"/>
      <c r="DME2" s="126"/>
      <c r="DMF2" s="126"/>
      <c r="DMG2" s="64"/>
      <c r="DMH2" s="72"/>
      <c r="DMI2" s="145"/>
      <c r="DMJ2" s="145"/>
      <c r="DMK2" s="126"/>
      <c r="DML2" s="126"/>
      <c r="DMM2" s="64"/>
      <c r="DMN2" s="72"/>
      <c r="DMO2" s="145"/>
      <c r="DMP2" s="145"/>
      <c r="DMQ2" s="126"/>
      <c r="DMR2" s="126"/>
      <c r="DMS2" s="64"/>
      <c r="DMT2" s="72"/>
      <c r="DMU2" s="145"/>
      <c r="DMV2" s="145"/>
      <c r="DMW2" s="126"/>
      <c r="DMX2" s="126"/>
      <c r="DMY2" s="64"/>
      <c r="DMZ2" s="72"/>
      <c r="DNA2" s="145"/>
      <c r="DNB2" s="145"/>
      <c r="DNC2" s="126"/>
      <c r="DND2" s="126"/>
      <c r="DNE2" s="64"/>
      <c r="DNF2" s="72"/>
      <c r="DNG2" s="145"/>
      <c r="DNH2" s="145"/>
      <c r="DNI2" s="126"/>
      <c r="DNJ2" s="126"/>
      <c r="DNK2" s="64"/>
      <c r="DNL2" s="72"/>
      <c r="DNM2" s="145"/>
      <c r="DNN2" s="145"/>
      <c r="DNO2" s="126"/>
      <c r="DNP2" s="126"/>
      <c r="DNQ2" s="64"/>
      <c r="DNR2" s="72"/>
      <c r="DNS2" s="145"/>
      <c r="DNT2" s="145"/>
      <c r="DNU2" s="126"/>
      <c r="DNV2" s="126"/>
      <c r="DNW2" s="64"/>
      <c r="DNX2" s="72"/>
      <c r="DNY2" s="145"/>
      <c r="DNZ2" s="145"/>
      <c r="DOA2" s="126"/>
      <c r="DOB2" s="126"/>
      <c r="DOC2" s="64"/>
      <c r="DOD2" s="72"/>
      <c r="DOE2" s="145"/>
      <c r="DOF2" s="145"/>
      <c r="DOG2" s="126"/>
      <c r="DOH2" s="126"/>
      <c r="DOI2" s="64"/>
      <c r="DOJ2" s="72"/>
      <c r="DOK2" s="145"/>
      <c r="DOL2" s="145"/>
      <c r="DOM2" s="126"/>
      <c r="DON2" s="126"/>
      <c r="DOO2" s="64"/>
      <c r="DOP2" s="72"/>
      <c r="DOQ2" s="145"/>
      <c r="DOR2" s="145"/>
      <c r="DOS2" s="126"/>
      <c r="DOT2" s="126"/>
      <c r="DOU2" s="64"/>
      <c r="DOV2" s="72"/>
      <c r="DOW2" s="145"/>
      <c r="DOX2" s="145"/>
      <c r="DOY2" s="126"/>
      <c r="DOZ2" s="126"/>
      <c r="DPA2" s="64"/>
      <c r="DPB2" s="72"/>
      <c r="DPC2" s="145"/>
      <c r="DPD2" s="145"/>
      <c r="DPE2" s="126"/>
      <c r="DPF2" s="126"/>
      <c r="DPG2" s="64"/>
      <c r="DPH2" s="72"/>
      <c r="DPI2" s="145"/>
      <c r="DPJ2" s="145"/>
      <c r="DPK2" s="126"/>
      <c r="DPL2" s="126"/>
      <c r="DPM2" s="64"/>
      <c r="DPN2" s="72"/>
      <c r="DPO2" s="145"/>
      <c r="DPP2" s="145"/>
      <c r="DPQ2" s="126"/>
      <c r="DPR2" s="126"/>
      <c r="DPS2" s="64"/>
      <c r="DPT2" s="72"/>
      <c r="DPU2" s="145"/>
      <c r="DPV2" s="145"/>
      <c r="DPW2" s="126"/>
      <c r="DPX2" s="126"/>
      <c r="DPY2" s="64"/>
      <c r="DPZ2" s="72"/>
      <c r="DQA2" s="145"/>
      <c r="DQB2" s="145"/>
      <c r="DQC2" s="126"/>
      <c r="DQD2" s="126"/>
      <c r="DQE2" s="64"/>
      <c r="DQF2" s="72"/>
      <c r="DQG2" s="145"/>
      <c r="DQH2" s="145"/>
      <c r="DQI2" s="126"/>
      <c r="DQJ2" s="126"/>
      <c r="DQK2" s="64"/>
      <c r="DQL2" s="72"/>
      <c r="DQM2" s="145"/>
      <c r="DQN2" s="145"/>
      <c r="DQO2" s="126"/>
      <c r="DQP2" s="126"/>
      <c r="DQQ2" s="64"/>
      <c r="DQR2" s="72"/>
      <c r="DQS2" s="145"/>
      <c r="DQT2" s="145"/>
      <c r="DQU2" s="126"/>
      <c r="DQV2" s="126"/>
      <c r="DQW2" s="64"/>
      <c r="DQX2" s="72"/>
      <c r="DQY2" s="145"/>
      <c r="DQZ2" s="145"/>
      <c r="DRA2" s="126"/>
      <c r="DRB2" s="126"/>
      <c r="DRC2" s="64"/>
      <c r="DRD2" s="72"/>
      <c r="DRE2" s="145"/>
      <c r="DRF2" s="145"/>
      <c r="DRG2" s="126"/>
      <c r="DRH2" s="126"/>
      <c r="DRI2" s="64"/>
      <c r="DRJ2" s="72"/>
      <c r="DRK2" s="145"/>
      <c r="DRL2" s="145"/>
      <c r="DRM2" s="126"/>
      <c r="DRN2" s="126"/>
      <c r="DRO2" s="64"/>
      <c r="DRP2" s="72"/>
      <c r="DRQ2" s="145"/>
      <c r="DRR2" s="145"/>
      <c r="DRS2" s="126"/>
      <c r="DRT2" s="126"/>
      <c r="DRU2" s="64"/>
      <c r="DRV2" s="72"/>
      <c r="DRW2" s="145"/>
      <c r="DRX2" s="145"/>
      <c r="DRY2" s="126"/>
      <c r="DRZ2" s="126"/>
      <c r="DSA2" s="64"/>
      <c r="DSB2" s="72"/>
      <c r="DSC2" s="145"/>
      <c r="DSD2" s="145"/>
      <c r="DSE2" s="126"/>
      <c r="DSF2" s="126"/>
      <c r="DSG2" s="64"/>
      <c r="DSH2" s="72"/>
      <c r="DSI2" s="145"/>
      <c r="DSJ2" s="145"/>
      <c r="DSK2" s="126"/>
      <c r="DSL2" s="126"/>
      <c r="DSM2" s="64"/>
      <c r="DSN2" s="72"/>
      <c r="DSO2" s="145"/>
      <c r="DSP2" s="145"/>
      <c r="DSQ2" s="126"/>
      <c r="DSR2" s="126"/>
      <c r="DSS2" s="64"/>
      <c r="DST2" s="72"/>
      <c r="DSU2" s="145"/>
      <c r="DSV2" s="145"/>
      <c r="DSW2" s="126"/>
      <c r="DSX2" s="126"/>
      <c r="DSY2" s="64"/>
      <c r="DSZ2" s="72"/>
      <c r="DTA2" s="145"/>
      <c r="DTB2" s="145"/>
      <c r="DTC2" s="126"/>
      <c r="DTD2" s="126"/>
      <c r="DTE2" s="64"/>
      <c r="DTF2" s="72"/>
      <c r="DTG2" s="145"/>
      <c r="DTH2" s="145"/>
      <c r="DTI2" s="126"/>
      <c r="DTJ2" s="126"/>
      <c r="DTK2" s="64"/>
      <c r="DTL2" s="72"/>
      <c r="DTM2" s="145"/>
      <c r="DTN2" s="145"/>
      <c r="DTO2" s="126"/>
      <c r="DTP2" s="126"/>
      <c r="DTQ2" s="64"/>
      <c r="DTR2" s="72"/>
      <c r="DTS2" s="145"/>
      <c r="DTT2" s="145"/>
      <c r="DTU2" s="126"/>
      <c r="DTV2" s="126"/>
      <c r="DTW2" s="64"/>
      <c r="DTX2" s="72"/>
      <c r="DTY2" s="145"/>
      <c r="DTZ2" s="145"/>
      <c r="DUA2" s="126"/>
      <c r="DUB2" s="126"/>
      <c r="DUC2" s="64"/>
      <c r="DUD2" s="72"/>
      <c r="DUE2" s="145"/>
      <c r="DUF2" s="145"/>
      <c r="DUG2" s="126"/>
      <c r="DUH2" s="126"/>
      <c r="DUI2" s="64"/>
      <c r="DUJ2" s="72"/>
      <c r="DUK2" s="145"/>
      <c r="DUL2" s="145"/>
      <c r="DUM2" s="126"/>
      <c r="DUN2" s="126"/>
      <c r="DUO2" s="64"/>
      <c r="DUP2" s="72"/>
      <c r="DUQ2" s="145"/>
      <c r="DUR2" s="145"/>
      <c r="DUS2" s="126"/>
      <c r="DUT2" s="126"/>
      <c r="DUU2" s="64"/>
      <c r="DUV2" s="72"/>
      <c r="DUW2" s="145"/>
      <c r="DUX2" s="145"/>
      <c r="DUY2" s="126"/>
      <c r="DUZ2" s="126"/>
      <c r="DVA2" s="64"/>
      <c r="DVB2" s="72"/>
      <c r="DVC2" s="145"/>
      <c r="DVD2" s="145"/>
      <c r="DVE2" s="126"/>
      <c r="DVF2" s="126"/>
      <c r="DVG2" s="64"/>
      <c r="DVH2" s="72"/>
      <c r="DVI2" s="145"/>
      <c r="DVJ2" s="145"/>
      <c r="DVK2" s="126"/>
      <c r="DVL2" s="126"/>
      <c r="DVM2" s="64"/>
      <c r="DVN2" s="72"/>
      <c r="DVO2" s="145"/>
      <c r="DVP2" s="145"/>
      <c r="DVQ2" s="126"/>
      <c r="DVR2" s="126"/>
      <c r="DVS2" s="64"/>
      <c r="DVT2" s="72"/>
      <c r="DVU2" s="145"/>
      <c r="DVV2" s="145"/>
      <c r="DVW2" s="126"/>
      <c r="DVX2" s="126"/>
      <c r="DVY2" s="64"/>
      <c r="DVZ2" s="72"/>
      <c r="DWA2" s="145"/>
      <c r="DWB2" s="145"/>
      <c r="DWC2" s="126"/>
      <c r="DWD2" s="126"/>
      <c r="DWE2" s="64"/>
      <c r="DWF2" s="72"/>
      <c r="DWG2" s="145"/>
      <c r="DWH2" s="145"/>
      <c r="DWI2" s="126"/>
      <c r="DWJ2" s="126"/>
      <c r="DWK2" s="64"/>
      <c r="DWL2" s="72"/>
      <c r="DWM2" s="145"/>
      <c r="DWN2" s="145"/>
      <c r="DWO2" s="126"/>
      <c r="DWP2" s="126"/>
      <c r="DWQ2" s="64"/>
      <c r="DWR2" s="72"/>
      <c r="DWS2" s="145"/>
      <c r="DWT2" s="145"/>
      <c r="DWU2" s="126"/>
      <c r="DWV2" s="126"/>
      <c r="DWW2" s="64"/>
      <c r="DWX2" s="72"/>
      <c r="DWY2" s="145"/>
      <c r="DWZ2" s="145"/>
      <c r="DXA2" s="126"/>
      <c r="DXB2" s="126"/>
      <c r="DXC2" s="64"/>
      <c r="DXD2" s="72"/>
      <c r="DXE2" s="145"/>
      <c r="DXF2" s="145"/>
      <c r="DXG2" s="126"/>
      <c r="DXH2" s="126"/>
      <c r="DXI2" s="64"/>
      <c r="DXJ2" s="72"/>
      <c r="DXK2" s="145"/>
      <c r="DXL2" s="145"/>
      <c r="DXM2" s="126"/>
      <c r="DXN2" s="126"/>
      <c r="DXO2" s="64"/>
      <c r="DXP2" s="72"/>
      <c r="DXQ2" s="145"/>
      <c r="DXR2" s="145"/>
      <c r="DXS2" s="126"/>
      <c r="DXT2" s="126"/>
      <c r="DXU2" s="64"/>
      <c r="DXV2" s="72"/>
      <c r="DXW2" s="145"/>
      <c r="DXX2" s="145"/>
      <c r="DXY2" s="126"/>
      <c r="DXZ2" s="126"/>
      <c r="DYA2" s="64"/>
      <c r="DYB2" s="72"/>
      <c r="DYC2" s="145"/>
      <c r="DYD2" s="145"/>
      <c r="DYE2" s="126"/>
      <c r="DYF2" s="126"/>
      <c r="DYG2" s="64"/>
      <c r="DYH2" s="72"/>
      <c r="DYI2" s="145"/>
      <c r="DYJ2" s="145"/>
      <c r="DYK2" s="126"/>
      <c r="DYL2" s="126"/>
      <c r="DYM2" s="64"/>
      <c r="DYN2" s="72"/>
      <c r="DYO2" s="145"/>
      <c r="DYP2" s="145"/>
      <c r="DYQ2" s="126"/>
      <c r="DYR2" s="126"/>
      <c r="DYS2" s="64"/>
      <c r="DYT2" s="72"/>
      <c r="DYU2" s="145"/>
      <c r="DYV2" s="145"/>
      <c r="DYW2" s="126"/>
      <c r="DYX2" s="126"/>
      <c r="DYY2" s="64"/>
      <c r="DYZ2" s="72"/>
      <c r="DZA2" s="145"/>
      <c r="DZB2" s="145"/>
      <c r="DZC2" s="126"/>
      <c r="DZD2" s="126"/>
      <c r="DZE2" s="64"/>
      <c r="DZF2" s="72"/>
      <c r="DZG2" s="145"/>
      <c r="DZH2" s="145"/>
      <c r="DZI2" s="126"/>
      <c r="DZJ2" s="126"/>
      <c r="DZK2" s="64"/>
      <c r="DZL2" s="72"/>
      <c r="DZM2" s="145"/>
      <c r="DZN2" s="145"/>
      <c r="DZO2" s="126"/>
      <c r="DZP2" s="126"/>
      <c r="DZQ2" s="64"/>
      <c r="DZR2" s="72"/>
      <c r="DZS2" s="145"/>
      <c r="DZT2" s="145"/>
      <c r="DZU2" s="126"/>
      <c r="DZV2" s="126"/>
      <c r="DZW2" s="64"/>
      <c r="DZX2" s="72"/>
      <c r="DZY2" s="145"/>
      <c r="DZZ2" s="145"/>
      <c r="EAA2" s="126"/>
      <c r="EAB2" s="126"/>
      <c r="EAC2" s="64"/>
      <c r="EAD2" s="72"/>
      <c r="EAE2" s="145"/>
      <c r="EAF2" s="145"/>
      <c r="EAG2" s="126"/>
      <c r="EAH2" s="126"/>
      <c r="EAI2" s="64"/>
      <c r="EAJ2" s="72"/>
      <c r="EAK2" s="145"/>
      <c r="EAL2" s="145"/>
      <c r="EAM2" s="126"/>
      <c r="EAN2" s="126"/>
      <c r="EAO2" s="64"/>
      <c r="EAP2" s="72"/>
      <c r="EAQ2" s="145"/>
      <c r="EAR2" s="145"/>
      <c r="EAS2" s="126"/>
      <c r="EAT2" s="126"/>
      <c r="EAU2" s="64"/>
      <c r="EAV2" s="72"/>
      <c r="EAW2" s="145"/>
      <c r="EAX2" s="145"/>
      <c r="EAY2" s="126"/>
      <c r="EAZ2" s="126"/>
      <c r="EBA2" s="64"/>
      <c r="EBB2" s="72"/>
      <c r="EBC2" s="145"/>
      <c r="EBD2" s="145"/>
      <c r="EBE2" s="126"/>
      <c r="EBF2" s="126"/>
      <c r="EBG2" s="64"/>
      <c r="EBH2" s="72"/>
      <c r="EBI2" s="145"/>
      <c r="EBJ2" s="145"/>
      <c r="EBK2" s="126"/>
      <c r="EBL2" s="126"/>
      <c r="EBM2" s="64"/>
      <c r="EBN2" s="72"/>
      <c r="EBO2" s="145"/>
      <c r="EBP2" s="145"/>
      <c r="EBQ2" s="126"/>
      <c r="EBR2" s="126"/>
      <c r="EBS2" s="64"/>
      <c r="EBT2" s="72"/>
      <c r="EBU2" s="145"/>
      <c r="EBV2" s="145"/>
      <c r="EBW2" s="126"/>
      <c r="EBX2" s="126"/>
      <c r="EBY2" s="64"/>
      <c r="EBZ2" s="72"/>
      <c r="ECA2" s="145"/>
      <c r="ECB2" s="145"/>
      <c r="ECC2" s="126"/>
      <c r="ECD2" s="126"/>
      <c r="ECE2" s="64"/>
      <c r="ECF2" s="72"/>
      <c r="ECG2" s="145"/>
      <c r="ECH2" s="145"/>
      <c r="ECI2" s="126"/>
      <c r="ECJ2" s="126"/>
      <c r="ECK2" s="64"/>
      <c r="ECL2" s="72"/>
      <c r="ECM2" s="145"/>
      <c r="ECN2" s="145"/>
      <c r="ECO2" s="126"/>
      <c r="ECP2" s="126"/>
      <c r="ECQ2" s="64"/>
      <c r="ECR2" s="72"/>
      <c r="ECS2" s="145"/>
      <c r="ECT2" s="145"/>
      <c r="ECU2" s="126"/>
      <c r="ECV2" s="126"/>
      <c r="ECW2" s="64"/>
      <c r="ECX2" s="72"/>
      <c r="ECY2" s="145"/>
      <c r="ECZ2" s="145"/>
      <c r="EDA2" s="126"/>
      <c r="EDB2" s="126"/>
      <c r="EDC2" s="64"/>
      <c r="EDD2" s="72"/>
      <c r="EDE2" s="145"/>
      <c r="EDF2" s="145"/>
      <c r="EDG2" s="126"/>
      <c r="EDH2" s="126"/>
      <c r="EDI2" s="64"/>
      <c r="EDJ2" s="72"/>
      <c r="EDK2" s="145"/>
      <c r="EDL2" s="145"/>
      <c r="EDM2" s="126"/>
      <c r="EDN2" s="126"/>
      <c r="EDO2" s="64"/>
      <c r="EDP2" s="72"/>
      <c r="EDQ2" s="145"/>
      <c r="EDR2" s="145"/>
      <c r="EDS2" s="126"/>
      <c r="EDT2" s="126"/>
      <c r="EDU2" s="64"/>
      <c r="EDV2" s="72"/>
      <c r="EDW2" s="145"/>
      <c r="EDX2" s="145"/>
      <c r="EDY2" s="126"/>
      <c r="EDZ2" s="126"/>
      <c r="EEA2" s="64"/>
      <c r="EEB2" s="72"/>
      <c r="EEC2" s="145"/>
      <c r="EED2" s="145"/>
      <c r="EEE2" s="126"/>
      <c r="EEF2" s="126"/>
      <c r="EEG2" s="64"/>
      <c r="EEH2" s="72"/>
      <c r="EEI2" s="145"/>
      <c r="EEJ2" s="145"/>
      <c r="EEK2" s="126"/>
      <c r="EEL2" s="126"/>
      <c r="EEM2" s="64"/>
      <c r="EEN2" s="72"/>
      <c r="EEO2" s="145"/>
      <c r="EEP2" s="145"/>
      <c r="EEQ2" s="126"/>
      <c r="EER2" s="126"/>
      <c r="EES2" s="64"/>
      <c r="EET2" s="72"/>
      <c r="EEU2" s="145"/>
      <c r="EEV2" s="145"/>
      <c r="EEW2" s="126"/>
      <c r="EEX2" s="126"/>
      <c r="EEY2" s="64"/>
      <c r="EEZ2" s="72"/>
      <c r="EFA2" s="145"/>
      <c r="EFB2" s="145"/>
      <c r="EFC2" s="126"/>
      <c r="EFD2" s="126"/>
      <c r="EFE2" s="64"/>
      <c r="EFF2" s="72"/>
      <c r="EFG2" s="145"/>
      <c r="EFH2" s="145"/>
      <c r="EFI2" s="126"/>
      <c r="EFJ2" s="126"/>
      <c r="EFK2" s="64"/>
      <c r="EFL2" s="72"/>
      <c r="EFM2" s="145"/>
      <c r="EFN2" s="145"/>
      <c r="EFO2" s="126"/>
      <c r="EFP2" s="126"/>
      <c r="EFQ2" s="64"/>
      <c r="EFR2" s="72"/>
      <c r="EFS2" s="145"/>
      <c r="EFT2" s="145"/>
      <c r="EFU2" s="126"/>
      <c r="EFV2" s="126"/>
      <c r="EFW2" s="64"/>
      <c r="EFX2" s="72"/>
      <c r="EFY2" s="145"/>
      <c r="EFZ2" s="145"/>
      <c r="EGA2" s="126"/>
      <c r="EGB2" s="126"/>
      <c r="EGC2" s="64"/>
      <c r="EGD2" s="72"/>
      <c r="EGE2" s="145"/>
      <c r="EGF2" s="145"/>
      <c r="EGG2" s="126"/>
      <c r="EGH2" s="126"/>
      <c r="EGI2" s="64"/>
      <c r="EGJ2" s="72"/>
      <c r="EGK2" s="145"/>
      <c r="EGL2" s="145"/>
      <c r="EGM2" s="126"/>
      <c r="EGN2" s="126"/>
      <c r="EGO2" s="64"/>
      <c r="EGP2" s="72"/>
      <c r="EGQ2" s="145"/>
      <c r="EGR2" s="145"/>
      <c r="EGS2" s="126"/>
      <c r="EGT2" s="126"/>
      <c r="EGU2" s="64"/>
      <c r="EGV2" s="72"/>
      <c r="EGW2" s="145"/>
      <c r="EGX2" s="145"/>
      <c r="EGY2" s="126"/>
      <c r="EGZ2" s="126"/>
      <c r="EHA2" s="64"/>
      <c r="EHB2" s="72"/>
      <c r="EHC2" s="145"/>
      <c r="EHD2" s="145"/>
      <c r="EHE2" s="126"/>
      <c r="EHF2" s="126"/>
      <c r="EHG2" s="64"/>
      <c r="EHH2" s="72"/>
      <c r="EHI2" s="145"/>
      <c r="EHJ2" s="145"/>
      <c r="EHK2" s="126"/>
      <c r="EHL2" s="126"/>
      <c r="EHM2" s="64"/>
      <c r="EHN2" s="72"/>
      <c r="EHO2" s="145"/>
      <c r="EHP2" s="145"/>
      <c r="EHQ2" s="126"/>
      <c r="EHR2" s="126"/>
      <c r="EHS2" s="64"/>
      <c r="EHT2" s="72"/>
      <c r="EHU2" s="145"/>
      <c r="EHV2" s="145"/>
      <c r="EHW2" s="126"/>
      <c r="EHX2" s="126"/>
      <c r="EHY2" s="64"/>
      <c r="EHZ2" s="72"/>
      <c r="EIA2" s="145"/>
      <c r="EIB2" s="145"/>
      <c r="EIC2" s="126"/>
      <c r="EID2" s="126"/>
      <c r="EIE2" s="64"/>
      <c r="EIF2" s="72"/>
      <c r="EIG2" s="145"/>
      <c r="EIH2" s="145"/>
      <c r="EII2" s="126"/>
      <c r="EIJ2" s="126"/>
      <c r="EIK2" s="64"/>
      <c r="EIL2" s="72"/>
      <c r="EIM2" s="145"/>
      <c r="EIN2" s="145"/>
      <c r="EIO2" s="126"/>
      <c r="EIP2" s="126"/>
      <c r="EIQ2" s="64"/>
      <c r="EIR2" s="72"/>
      <c r="EIS2" s="145"/>
      <c r="EIT2" s="145"/>
      <c r="EIU2" s="126"/>
      <c r="EIV2" s="126"/>
      <c r="EIW2" s="64"/>
      <c r="EIX2" s="72"/>
      <c r="EIY2" s="145"/>
      <c r="EIZ2" s="145"/>
      <c r="EJA2" s="126"/>
      <c r="EJB2" s="126"/>
      <c r="EJC2" s="64"/>
      <c r="EJD2" s="72"/>
      <c r="EJE2" s="145"/>
      <c r="EJF2" s="145"/>
      <c r="EJG2" s="126"/>
      <c r="EJH2" s="126"/>
      <c r="EJI2" s="64"/>
      <c r="EJJ2" s="72"/>
      <c r="EJK2" s="145"/>
      <c r="EJL2" s="145"/>
      <c r="EJM2" s="126"/>
      <c r="EJN2" s="126"/>
      <c r="EJO2" s="64"/>
      <c r="EJP2" s="72"/>
      <c r="EJQ2" s="145"/>
      <c r="EJR2" s="145"/>
      <c r="EJS2" s="126"/>
      <c r="EJT2" s="126"/>
      <c r="EJU2" s="64"/>
      <c r="EJV2" s="72"/>
      <c r="EJW2" s="145"/>
      <c r="EJX2" s="145"/>
      <c r="EJY2" s="126"/>
      <c r="EJZ2" s="126"/>
      <c r="EKA2" s="64"/>
      <c r="EKB2" s="72"/>
      <c r="EKC2" s="145"/>
      <c r="EKD2" s="145"/>
      <c r="EKE2" s="126"/>
      <c r="EKF2" s="126"/>
      <c r="EKG2" s="64"/>
      <c r="EKH2" s="72"/>
      <c r="EKI2" s="145"/>
      <c r="EKJ2" s="145"/>
      <c r="EKK2" s="126"/>
      <c r="EKL2" s="126"/>
      <c r="EKM2" s="64"/>
      <c r="EKN2" s="72"/>
      <c r="EKO2" s="145"/>
      <c r="EKP2" s="145"/>
      <c r="EKQ2" s="126"/>
      <c r="EKR2" s="126"/>
      <c r="EKS2" s="64"/>
      <c r="EKT2" s="72"/>
      <c r="EKU2" s="145"/>
      <c r="EKV2" s="145"/>
      <c r="EKW2" s="126"/>
      <c r="EKX2" s="126"/>
      <c r="EKY2" s="64"/>
      <c r="EKZ2" s="72"/>
      <c r="ELA2" s="145"/>
      <c r="ELB2" s="145"/>
      <c r="ELC2" s="126"/>
      <c r="ELD2" s="126"/>
      <c r="ELE2" s="64"/>
      <c r="ELF2" s="72"/>
      <c r="ELG2" s="145"/>
      <c r="ELH2" s="145"/>
      <c r="ELI2" s="126"/>
      <c r="ELJ2" s="126"/>
      <c r="ELK2" s="64"/>
      <c r="ELL2" s="72"/>
      <c r="ELM2" s="145"/>
      <c r="ELN2" s="145"/>
      <c r="ELO2" s="126"/>
      <c r="ELP2" s="126"/>
      <c r="ELQ2" s="64"/>
      <c r="ELR2" s="72"/>
      <c r="ELS2" s="145"/>
      <c r="ELT2" s="145"/>
      <c r="ELU2" s="126"/>
      <c r="ELV2" s="126"/>
      <c r="ELW2" s="64"/>
      <c r="ELX2" s="72"/>
      <c r="ELY2" s="145"/>
      <c r="ELZ2" s="145"/>
      <c r="EMA2" s="126"/>
      <c r="EMB2" s="126"/>
      <c r="EMC2" s="64"/>
      <c r="EMD2" s="72"/>
      <c r="EME2" s="145"/>
      <c r="EMF2" s="145"/>
      <c r="EMG2" s="126"/>
      <c r="EMH2" s="126"/>
      <c r="EMI2" s="64"/>
      <c r="EMJ2" s="72"/>
      <c r="EMK2" s="145"/>
      <c r="EML2" s="145"/>
      <c r="EMM2" s="126"/>
      <c r="EMN2" s="126"/>
      <c r="EMO2" s="64"/>
      <c r="EMP2" s="72"/>
      <c r="EMQ2" s="145"/>
      <c r="EMR2" s="145"/>
      <c r="EMS2" s="126"/>
      <c r="EMT2" s="126"/>
      <c r="EMU2" s="64"/>
      <c r="EMV2" s="72"/>
      <c r="EMW2" s="145"/>
      <c r="EMX2" s="145"/>
      <c r="EMY2" s="126"/>
      <c r="EMZ2" s="126"/>
      <c r="ENA2" s="64"/>
      <c r="ENB2" s="72"/>
      <c r="ENC2" s="145"/>
      <c r="END2" s="145"/>
      <c r="ENE2" s="126"/>
      <c r="ENF2" s="126"/>
      <c r="ENG2" s="64"/>
      <c r="ENH2" s="72"/>
      <c r="ENI2" s="145"/>
      <c r="ENJ2" s="145"/>
      <c r="ENK2" s="126"/>
      <c r="ENL2" s="126"/>
      <c r="ENM2" s="64"/>
      <c r="ENN2" s="72"/>
      <c r="ENO2" s="145"/>
      <c r="ENP2" s="145"/>
      <c r="ENQ2" s="126"/>
      <c r="ENR2" s="126"/>
      <c r="ENS2" s="64"/>
      <c r="ENT2" s="72"/>
      <c r="ENU2" s="145"/>
      <c r="ENV2" s="145"/>
      <c r="ENW2" s="126"/>
      <c r="ENX2" s="126"/>
      <c r="ENY2" s="64"/>
      <c r="ENZ2" s="72"/>
      <c r="EOA2" s="145"/>
      <c r="EOB2" s="145"/>
      <c r="EOC2" s="126"/>
      <c r="EOD2" s="126"/>
      <c r="EOE2" s="64"/>
      <c r="EOF2" s="72"/>
      <c r="EOG2" s="145"/>
      <c r="EOH2" s="145"/>
      <c r="EOI2" s="126"/>
      <c r="EOJ2" s="126"/>
      <c r="EOK2" s="64"/>
      <c r="EOL2" s="72"/>
      <c r="EOM2" s="145"/>
      <c r="EON2" s="145"/>
      <c r="EOO2" s="126"/>
      <c r="EOP2" s="126"/>
      <c r="EOQ2" s="64"/>
      <c r="EOR2" s="72"/>
      <c r="EOS2" s="145"/>
      <c r="EOT2" s="145"/>
      <c r="EOU2" s="126"/>
      <c r="EOV2" s="126"/>
      <c r="EOW2" s="64"/>
      <c r="EOX2" s="72"/>
      <c r="EOY2" s="145"/>
      <c r="EOZ2" s="145"/>
      <c r="EPA2" s="126"/>
      <c r="EPB2" s="126"/>
      <c r="EPC2" s="64"/>
      <c r="EPD2" s="72"/>
      <c r="EPE2" s="145"/>
      <c r="EPF2" s="145"/>
      <c r="EPG2" s="126"/>
      <c r="EPH2" s="126"/>
      <c r="EPI2" s="64"/>
      <c r="EPJ2" s="72"/>
      <c r="EPK2" s="145"/>
      <c r="EPL2" s="145"/>
      <c r="EPM2" s="126"/>
      <c r="EPN2" s="126"/>
      <c r="EPO2" s="64"/>
      <c r="EPP2" s="72"/>
      <c r="EPQ2" s="145"/>
      <c r="EPR2" s="145"/>
      <c r="EPS2" s="126"/>
      <c r="EPT2" s="126"/>
      <c r="EPU2" s="64"/>
      <c r="EPV2" s="72"/>
      <c r="EPW2" s="145"/>
      <c r="EPX2" s="145"/>
      <c r="EPY2" s="126"/>
      <c r="EPZ2" s="126"/>
      <c r="EQA2" s="64"/>
      <c r="EQB2" s="72"/>
      <c r="EQC2" s="145"/>
      <c r="EQD2" s="145"/>
      <c r="EQE2" s="126"/>
      <c r="EQF2" s="126"/>
      <c r="EQG2" s="64"/>
      <c r="EQH2" s="72"/>
      <c r="EQI2" s="145"/>
      <c r="EQJ2" s="145"/>
      <c r="EQK2" s="126"/>
      <c r="EQL2" s="126"/>
      <c r="EQM2" s="64"/>
      <c r="EQN2" s="72"/>
      <c r="EQO2" s="145"/>
      <c r="EQP2" s="145"/>
      <c r="EQQ2" s="126"/>
      <c r="EQR2" s="126"/>
      <c r="EQS2" s="64"/>
      <c r="EQT2" s="72"/>
      <c r="EQU2" s="145"/>
      <c r="EQV2" s="145"/>
      <c r="EQW2" s="126"/>
      <c r="EQX2" s="126"/>
      <c r="EQY2" s="64"/>
      <c r="EQZ2" s="72"/>
      <c r="ERA2" s="145"/>
      <c r="ERB2" s="145"/>
      <c r="ERC2" s="126"/>
      <c r="ERD2" s="126"/>
      <c r="ERE2" s="64"/>
      <c r="ERF2" s="72"/>
      <c r="ERG2" s="145"/>
      <c r="ERH2" s="145"/>
      <c r="ERI2" s="126"/>
      <c r="ERJ2" s="126"/>
      <c r="ERK2" s="64"/>
      <c r="ERL2" s="72"/>
      <c r="ERM2" s="145"/>
      <c r="ERN2" s="145"/>
      <c r="ERO2" s="126"/>
      <c r="ERP2" s="126"/>
      <c r="ERQ2" s="64"/>
      <c r="ERR2" s="72"/>
      <c r="ERS2" s="145"/>
      <c r="ERT2" s="145"/>
      <c r="ERU2" s="126"/>
      <c r="ERV2" s="126"/>
      <c r="ERW2" s="64"/>
      <c r="ERX2" s="72"/>
      <c r="ERY2" s="145"/>
      <c r="ERZ2" s="145"/>
      <c r="ESA2" s="126"/>
      <c r="ESB2" s="126"/>
      <c r="ESC2" s="64"/>
      <c r="ESD2" s="72"/>
      <c r="ESE2" s="145"/>
      <c r="ESF2" s="145"/>
      <c r="ESG2" s="126"/>
      <c r="ESH2" s="126"/>
      <c r="ESI2" s="64"/>
      <c r="ESJ2" s="72"/>
      <c r="ESK2" s="145"/>
      <c r="ESL2" s="145"/>
      <c r="ESM2" s="126"/>
      <c r="ESN2" s="126"/>
      <c r="ESO2" s="64"/>
      <c r="ESP2" s="72"/>
      <c r="ESQ2" s="145"/>
      <c r="ESR2" s="145"/>
      <c r="ESS2" s="126"/>
      <c r="EST2" s="126"/>
      <c r="ESU2" s="64"/>
      <c r="ESV2" s="72"/>
      <c r="ESW2" s="145"/>
      <c r="ESX2" s="145"/>
      <c r="ESY2" s="126"/>
      <c r="ESZ2" s="126"/>
      <c r="ETA2" s="64"/>
      <c r="ETB2" s="72"/>
      <c r="ETC2" s="145"/>
      <c r="ETD2" s="145"/>
      <c r="ETE2" s="126"/>
      <c r="ETF2" s="126"/>
      <c r="ETG2" s="64"/>
      <c r="ETH2" s="72"/>
      <c r="ETI2" s="145"/>
      <c r="ETJ2" s="145"/>
      <c r="ETK2" s="126"/>
      <c r="ETL2" s="126"/>
      <c r="ETM2" s="64"/>
      <c r="ETN2" s="72"/>
      <c r="ETO2" s="145"/>
      <c r="ETP2" s="145"/>
      <c r="ETQ2" s="126"/>
      <c r="ETR2" s="126"/>
      <c r="ETS2" s="64"/>
      <c r="ETT2" s="72"/>
      <c r="ETU2" s="145"/>
      <c r="ETV2" s="145"/>
      <c r="ETW2" s="126"/>
      <c r="ETX2" s="126"/>
      <c r="ETY2" s="64"/>
      <c r="ETZ2" s="72"/>
      <c r="EUA2" s="145"/>
      <c r="EUB2" s="145"/>
      <c r="EUC2" s="126"/>
      <c r="EUD2" s="126"/>
      <c r="EUE2" s="64"/>
      <c r="EUF2" s="72"/>
      <c r="EUG2" s="145"/>
      <c r="EUH2" s="145"/>
      <c r="EUI2" s="126"/>
      <c r="EUJ2" s="126"/>
      <c r="EUK2" s="64"/>
      <c r="EUL2" s="72"/>
      <c r="EUM2" s="145"/>
      <c r="EUN2" s="145"/>
      <c r="EUO2" s="126"/>
      <c r="EUP2" s="126"/>
      <c r="EUQ2" s="64"/>
      <c r="EUR2" s="72"/>
      <c r="EUS2" s="145"/>
      <c r="EUT2" s="145"/>
      <c r="EUU2" s="126"/>
      <c r="EUV2" s="126"/>
      <c r="EUW2" s="64"/>
      <c r="EUX2" s="72"/>
      <c r="EUY2" s="145"/>
      <c r="EUZ2" s="145"/>
      <c r="EVA2" s="126"/>
      <c r="EVB2" s="126"/>
      <c r="EVC2" s="64"/>
      <c r="EVD2" s="72"/>
      <c r="EVE2" s="145"/>
      <c r="EVF2" s="145"/>
      <c r="EVG2" s="126"/>
      <c r="EVH2" s="126"/>
      <c r="EVI2" s="64"/>
      <c r="EVJ2" s="72"/>
      <c r="EVK2" s="145"/>
      <c r="EVL2" s="145"/>
      <c r="EVM2" s="126"/>
      <c r="EVN2" s="126"/>
      <c r="EVO2" s="64"/>
      <c r="EVP2" s="72"/>
      <c r="EVQ2" s="145"/>
      <c r="EVR2" s="145"/>
      <c r="EVS2" s="126"/>
      <c r="EVT2" s="126"/>
      <c r="EVU2" s="64"/>
      <c r="EVV2" s="72"/>
      <c r="EVW2" s="145"/>
      <c r="EVX2" s="145"/>
      <c r="EVY2" s="126"/>
      <c r="EVZ2" s="126"/>
      <c r="EWA2" s="64"/>
      <c r="EWB2" s="72"/>
      <c r="EWC2" s="145"/>
      <c r="EWD2" s="145"/>
      <c r="EWE2" s="126"/>
      <c r="EWF2" s="126"/>
      <c r="EWG2" s="64"/>
      <c r="EWH2" s="72"/>
      <c r="EWI2" s="145"/>
      <c r="EWJ2" s="145"/>
      <c r="EWK2" s="126"/>
      <c r="EWL2" s="126"/>
      <c r="EWM2" s="64"/>
      <c r="EWN2" s="72"/>
      <c r="EWO2" s="145"/>
      <c r="EWP2" s="145"/>
      <c r="EWQ2" s="126"/>
      <c r="EWR2" s="126"/>
      <c r="EWS2" s="64"/>
      <c r="EWT2" s="72"/>
      <c r="EWU2" s="145"/>
      <c r="EWV2" s="145"/>
      <c r="EWW2" s="126"/>
      <c r="EWX2" s="126"/>
      <c r="EWY2" s="64"/>
      <c r="EWZ2" s="72"/>
      <c r="EXA2" s="145"/>
      <c r="EXB2" s="145"/>
      <c r="EXC2" s="126"/>
      <c r="EXD2" s="126"/>
      <c r="EXE2" s="64"/>
      <c r="EXF2" s="72"/>
      <c r="EXG2" s="145"/>
      <c r="EXH2" s="145"/>
      <c r="EXI2" s="126"/>
      <c r="EXJ2" s="126"/>
      <c r="EXK2" s="64"/>
      <c r="EXL2" s="72"/>
      <c r="EXM2" s="145"/>
      <c r="EXN2" s="145"/>
      <c r="EXO2" s="126"/>
      <c r="EXP2" s="126"/>
      <c r="EXQ2" s="64"/>
      <c r="EXR2" s="72"/>
      <c r="EXS2" s="145"/>
      <c r="EXT2" s="145"/>
      <c r="EXU2" s="126"/>
      <c r="EXV2" s="126"/>
      <c r="EXW2" s="64"/>
      <c r="EXX2" s="72"/>
      <c r="EXY2" s="145"/>
      <c r="EXZ2" s="145"/>
      <c r="EYA2" s="126"/>
      <c r="EYB2" s="126"/>
      <c r="EYC2" s="64"/>
      <c r="EYD2" s="72"/>
      <c r="EYE2" s="145"/>
      <c r="EYF2" s="145"/>
      <c r="EYG2" s="126"/>
      <c r="EYH2" s="126"/>
      <c r="EYI2" s="64"/>
      <c r="EYJ2" s="72"/>
      <c r="EYK2" s="145"/>
      <c r="EYL2" s="145"/>
      <c r="EYM2" s="126"/>
      <c r="EYN2" s="126"/>
      <c r="EYO2" s="64"/>
      <c r="EYP2" s="72"/>
      <c r="EYQ2" s="145"/>
      <c r="EYR2" s="145"/>
      <c r="EYS2" s="126"/>
      <c r="EYT2" s="126"/>
      <c r="EYU2" s="64"/>
      <c r="EYV2" s="72"/>
      <c r="EYW2" s="145"/>
      <c r="EYX2" s="145"/>
      <c r="EYY2" s="126"/>
      <c r="EYZ2" s="126"/>
      <c r="EZA2" s="64"/>
      <c r="EZB2" s="72"/>
      <c r="EZC2" s="145"/>
      <c r="EZD2" s="145"/>
      <c r="EZE2" s="126"/>
      <c r="EZF2" s="126"/>
      <c r="EZG2" s="64"/>
      <c r="EZH2" s="72"/>
      <c r="EZI2" s="145"/>
      <c r="EZJ2" s="145"/>
      <c r="EZK2" s="126"/>
      <c r="EZL2" s="126"/>
      <c r="EZM2" s="64"/>
      <c r="EZN2" s="72"/>
      <c r="EZO2" s="145"/>
      <c r="EZP2" s="145"/>
      <c r="EZQ2" s="126"/>
      <c r="EZR2" s="126"/>
      <c r="EZS2" s="64"/>
      <c r="EZT2" s="72"/>
      <c r="EZU2" s="145"/>
      <c r="EZV2" s="145"/>
      <c r="EZW2" s="126"/>
      <c r="EZX2" s="126"/>
      <c r="EZY2" s="64"/>
      <c r="EZZ2" s="72"/>
      <c r="FAA2" s="145"/>
      <c r="FAB2" s="145"/>
      <c r="FAC2" s="126"/>
      <c r="FAD2" s="126"/>
      <c r="FAE2" s="64"/>
      <c r="FAF2" s="72"/>
      <c r="FAG2" s="145"/>
      <c r="FAH2" s="145"/>
      <c r="FAI2" s="126"/>
      <c r="FAJ2" s="126"/>
      <c r="FAK2" s="64"/>
      <c r="FAL2" s="72"/>
      <c r="FAM2" s="145"/>
      <c r="FAN2" s="145"/>
      <c r="FAO2" s="126"/>
      <c r="FAP2" s="126"/>
      <c r="FAQ2" s="64"/>
      <c r="FAR2" s="72"/>
      <c r="FAS2" s="145"/>
      <c r="FAT2" s="145"/>
      <c r="FAU2" s="126"/>
      <c r="FAV2" s="126"/>
      <c r="FAW2" s="64"/>
      <c r="FAX2" s="72"/>
      <c r="FAY2" s="145"/>
      <c r="FAZ2" s="145"/>
      <c r="FBA2" s="126"/>
      <c r="FBB2" s="126"/>
      <c r="FBC2" s="64"/>
      <c r="FBD2" s="72"/>
      <c r="FBE2" s="145"/>
      <c r="FBF2" s="145"/>
      <c r="FBG2" s="126"/>
      <c r="FBH2" s="126"/>
      <c r="FBI2" s="64"/>
      <c r="FBJ2" s="72"/>
      <c r="FBK2" s="145"/>
      <c r="FBL2" s="145"/>
      <c r="FBM2" s="126"/>
      <c r="FBN2" s="126"/>
      <c r="FBO2" s="64"/>
      <c r="FBP2" s="72"/>
      <c r="FBQ2" s="145"/>
      <c r="FBR2" s="145"/>
      <c r="FBS2" s="126"/>
      <c r="FBT2" s="126"/>
      <c r="FBU2" s="64"/>
      <c r="FBV2" s="72"/>
      <c r="FBW2" s="145"/>
      <c r="FBX2" s="145"/>
      <c r="FBY2" s="126"/>
      <c r="FBZ2" s="126"/>
      <c r="FCA2" s="64"/>
      <c r="FCB2" s="72"/>
      <c r="FCC2" s="145"/>
      <c r="FCD2" s="145"/>
      <c r="FCE2" s="126"/>
      <c r="FCF2" s="126"/>
      <c r="FCG2" s="64"/>
      <c r="FCH2" s="72"/>
      <c r="FCI2" s="145"/>
      <c r="FCJ2" s="145"/>
      <c r="FCK2" s="126"/>
      <c r="FCL2" s="126"/>
      <c r="FCM2" s="64"/>
      <c r="FCN2" s="72"/>
      <c r="FCO2" s="145"/>
      <c r="FCP2" s="145"/>
      <c r="FCQ2" s="126"/>
      <c r="FCR2" s="126"/>
      <c r="FCS2" s="64"/>
      <c r="FCT2" s="72"/>
      <c r="FCU2" s="145"/>
      <c r="FCV2" s="145"/>
      <c r="FCW2" s="126"/>
      <c r="FCX2" s="126"/>
      <c r="FCY2" s="64"/>
      <c r="FCZ2" s="72"/>
      <c r="FDA2" s="145"/>
      <c r="FDB2" s="145"/>
      <c r="FDC2" s="126"/>
      <c r="FDD2" s="126"/>
      <c r="FDE2" s="64"/>
      <c r="FDF2" s="72"/>
      <c r="FDG2" s="145"/>
      <c r="FDH2" s="145"/>
      <c r="FDI2" s="126"/>
      <c r="FDJ2" s="126"/>
      <c r="FDK2" s="64"/>
      <c r="FDL2" s="72"/>
      <c r="FDM2" s="145"/>
      <c r="FDN2" s="145"/>
      <c r="FDO2" s="126"/>
      <c r="FDP2" s="126"/>
      <c r="FDQ2" s="64"/>
      <c r="FDR2" s="72"/>
      <c r="FDS2" s="145"/>
      <c r="FDT2" s="145"/>
      <c r="FDU2" s="126"/>
      <c r="FDV2" s="126"/>
      <c r="FDW2" s="64"/>
      <c r="FDX2" s="72"/>
      <c r="FDY2" s="145"/>
      <c r="FDZ2" s="145"/>
      <c r="FEA2" s="126"/>
      <c r="FEB2" s="126"/>
      <c r="FEC2" s="64"/>
      <c r="FED2" s="72"/>
      <c r="FEE2" s="145"/>
      <c r="FEF2" s="145"/>
      <c r="FEG2" s="126"/>
      <c r="FEH2" s="126"/>
      <c r="FEI2" s="64"/>
      <c r="FEJ2" s="72"/>
      <c r="FEK2" s="145"/>
      <c r="FEL2" s="145"/>
      <c r="FEM2" s="126"/>
      <c r="FEN2" s="126"/>
      <c r="FEO2" s="64"/>
      <c r="FEP2" s="72"/>
      <c r="FEQ2" s="145"/>
      <c r="FER2" s="145"/>
      <c r="FES2" s="126"/>
      <c r="FET2" s="126"/>
      <c r="FEU2" s="64"/>
      <c r="FEV2" s="72"/>
      <c r="FEW2" s="145"/>
      <c r="FEX2" s="145"/>
      <c r="FEY2" s="126"/>
      <c r="FEZ2" s="126"/>
      <c r="FFA2" s="64"/>
      <c r="FFB2" s="72"/>
      <c r="FFC2" s="145"/>
      <c r="FFD2" s="145"/>
      <c r="FFE2" s="126"/>
      <c r="FFF2" s="126"/>
      <c r="FFG2" s="64"/>
      <c r="FFH2" s="72"/>
      <c r="FFI2" s="145"/>
      <c r="FFJ2" s="145"/>
      <c r="FFK2" s="126"/>
      <c r="FFL2" s="126"/>
      <c r="FFM2" s="64"/>
      <c r="FFN2" s="72"/>
      <c r="FFO2" s="145"/>
      <c r="FFP2" s="145"/>
      <c r="FFQ2" s="126"/>
      <c r="FFR2" s="126"/>
      <c r="FFS2" s="64"/>
      <c r="FFT2" s="72"/>
      <c r="FFU2" s="145"/>
      <c r="FFV2" s="145"/>
      <c r="FFW2" s="126"/>
      <c r="FFX2" s="126"/>
      <c r="FFY2" s="64"/>
      <c r="FFZ2" s="72"/>
      <c r="FGA2" s="145"/>
      <c r="FGB2" s="145"/>
      <c r="FGC2" s="126"/>
      <c r="FGD2" s="126"/>
      <c r="FGE2" s="64"/>
      <c r="FGF2" s="72"/>
      <c r="FGG2" s="145"/>
      <c r="FGH2" s="145"/>
      <c r="FGI2" s="126"/>
      <c r="FGJ2" s="126"/>
      <c r="FGK2" s="64"/>
      <c r="FGL2" s="72"/>
      <c r="FGM2" s="145"/>
      <c r="FGN2" s="145"/>
      <c r="FGO2" s="126"/>
      <c r="FGP2" s="126"/>
      <c r="FGQ2" s="64"/>
      <c r="FGR2" s="72"/>
      <c r="FGS2" s="145"/>
      <c r="FGT2" s="145"/>
      <c r="FGU2" s="126"/>
      <c r="FGV2" s="126"/>
      <c r="FGW2" s="64"/>
      <c r="FGX2" s="72"/>
      <c r="FGY2" s="145"/>
      <c r="FGZ2" s="145"/>
      <c r="FHA2" s="126"/>
      <c r="FHB2" s="126"/>
      <c r="FHC2" s="64"/>
      <c r="FHD2" s="72"/>
      <c r="FHE2" s="145"/>
      <c r="FHF2" s="145"/>
      <c r="FHG2" s="126"/>
      <c r="FHH2" s="126"/>
      <c r="FHI2" s="64"/>
      <c r="FHJ2" s="72"/>
      <c r="FHK2" s="145"/>
      <c r="FHL2" s="145"/>
      <c r="FHM2" s="126"/>
      <c r="FHN2" s="126"/>
      <c r="FHO2" s="64"/>
      <c r="FHP2" s="72"/>
      <c r="FHQ2" s="145"/>
      <c r="FHR2" s="145"/>
      <c r="FHS2" s="126"/>
      <c r="FHT2" s="126"/>
      <c r="FHU2" s="64"/>
      <c r="FHV2" s="72"/>
      <c r="FHW2" s="145"/>
      <c r="FHX2" s="145"/>
      <c r="FHY2" s="126"/>
      <c r="FHZ2" s="126"/>
      <c r="FIA2" s="64"/>
      <c r="FIB2" s="72"/>
      <c r="FIC2" s="145"/>
      <c r="FID2" s="145"/>
      <c r="FIE2" s="126"/>
      <c r="FIF2" s="126"/>
      <c r="FIG2" s="64"/>
      <c r="FIH2" s="72"/>
      <c r="FII2" s="145"/>
      <c r="FIJ2" s="145"/>
      <c r="FIK2" s="126"/>
      <c r="FIL2" s="126"/>
      <c r="FIM2" s="64"/>
      <c r="FIN2" s="72"/>
      <c r="FIO2" s="145"/>
      <c r="FIP2" s="145"/>
      <c r="FIQ2" s="126"/>
      <c r="FIR2" s="126"/>
      <c r="FIS2" s="64"/>
      <c r="FIT2" s="72"/>
      <c r="FIU2" s="145"/>
      <c r="FIV2" s="145"/>
      <c r="FIW2" s="126"/>
      <c r="FIX2" s="126"/>
      <c r="FIY2" s="64"/>
      <c r="FIZ2" s="72"/>
      <c r="FJA2" s="145"/>
      <c r="FJB2" s="145"/>
      <c r="FJC2" s="126"/>
      <c r="FJD2" s="126"/>
      <c r="FJE2" s="64"/>
      <c r="FJF2" s="72"/>
      <c r="FJG2" s="145"/>
      <c r="FJH2" s="145"/>
      <c r="FJI2" s="126"/>
      <c r="FJJ2" s="126"/>
      <c r="FJK2" s="64"/>
      <c r="FJL2" s="72"/>
      <c r="FJM2" s="145"/>
      <c r="FJN2" s="145"/>
      <c r="FJO2" s="126"/>
      <c r="FJP2" s="126"/>
      <c r="FJQ2" s="64"/>
      <c r="FJR2" s="72"/>
      <c r="FJS2" s="145"/>
      <c r="FJT2" s="145"/>
      <c r="FJU2" s="126"/>
      <c r="FJV2" s="126"/>
      <c r="FJW2" s="64"/>
      <c r="FJX2" s="72"/>
      <c r="FJY2" s="145"/>
      <c r="FJZ2" s="145"/>
      <c r="FKA2" s="126"/>
      <c r="FKB2" s="126"/>
      <c r="FKC2" s="64"/>
      <c r="FKD2" s="72"/>
      <c r="FKE2" s="145"/>
      <c r="FKF2" s="145"/>
      <c r="FKG2" s="126"/>
      <c r="FKH2" s="126"/>
      <c r="FKI2" s="64"/>
      <c r="FKJ2" s="72"/>
      <c r="FKK2" s="145"/>
      <c r="FKL2" s="145"/>
      <c r="FKM2" s="126"/>
      <c r="FKN2" s="126"/>
      <c r="FKO2" s="64"/>
      <c r="FKP2" s="72"/>
      <c r="FKQ2" s="145"/>
      <c r="FKR2" s="145"/>
      <c r="FKS2" s="126"/>
      <c r="FKT2" s="126"/>
      <c r="FKU2" s="64"/>
      <c r="FKV2" s="72"/>
      <c r="FKW2" s="145"/>
      <c r="FKX2" s="145"/>
      <c r="FKY2" s="126"/>
      <c r="FKZ2" s="126"/>
      <c r="FLA2" s="64"/>
      <c r="FLB2" s="72"/>
      <c r="FLC2" s="145"/>
      <c r="FLD2" s="145"/>
      <c r="FLE2" s="126"/>
      <c r="FLF2" s="126"/>
      <c r="FLG2" s="64"/>
      <c r="FLH2" s="72"/>
      <c r="FLI2" s="145"/>
      <c r="FLJ2" s="145"/>
      <c r="FLK2" s="126"/>
      <c r="FLL2" s="126"/>
      <c r="FLM2" s="64"/>
      <c r="FLN2" s="72"/>
      <c r="FLO2" s="145"/>
      <c r="FLP2" s="145"/>
      <c r="FLQ2" s="126"/>
      <c r="FLR2" s="126"/>
      <c r="FLS2" s="64"/>
      <c r="FLT2" s="72"/>
      <c r="FLU2" s="145"/>
      <c r="FLV2" s="145"/>
      <c r="FLW2" s="126"/>
      <c r="FLX2" s="126"/>
      <c r="FLY2" s="64"/>
      <c r="FLZ2" s="72"/>
      <c r="FMA2" s="145"/>
      <c r="FMB2" s="145"/>
      <c r="FMC2" s="126"/>
      <c r="FMD2" s="126"/>
      <c r="FME2" s="64"/>
      <c r="FMF2" s="72"/>
      <c r="FMG2" s="145"/>
      <c r="FMH2" s="145"/>
      <c r="FMI2" s="126"/>
      <c r="FMJ2" s="126"/>
      <c r="FMK2" s="64"/>
      <c r="FML2" s="72"/>
      <c r="FMM2" s="145"/>
      <c r="FMN2" s="145"/>
      <c r="FMO2" s="126"/>
      <c r="FMP2" s="126"/>
      <c r="FMQ2" s="64"/>
      <c r="FMR2" s="72"/>
      <c r="FMS2" s="145"/>
      <c r="FMT2" s="145"/>
      <c r="FMU2" s="126"/>
      <c r="FMV2" s="126"/>
      <c r="FMW2" s="64"/>
      <c r="FMX2" s="72"/>
      <c r="FMY2" s="145"/>
      <c r="FMZ2" s="145"/>
      <c r="FNA2" s="126"/>
      <c r="FNB2" s="126"/>
      <c r="FNC2" s="64"/>
      <c r="FND2" s="72"/>
      <c r="FNE2" s="145"/>
      <c r="FNF2" s="145"/>
      <c r="FNG2" s="126"/>
      <c r="FNH2" s="126"/>
      <c r="FNI2" s="64"/>
      <c r="FNJ2" s="72"/>
      <c r="FNK2" s="145"/>
      <c r="FNL2" s="145"/>
      <c r="FNM2" s="126"/>
      <c r="FNN2" s="126"/>
      <c r="FNO2" s="64"/>
      <c r="FNP2" s="72"/>
      <c r="FNQ2" s="145"/>
      <c r="FNR2" s="145"/>
      <c r="FNS2" s="126"/>
      <c r="FNT2" s="126"/>
      <c r="FNU2" s="64"/>
      <c r="FNV2" s="72"/>
      <c r="FNW2" s="145"/>
      <c r="FNX2" s="145"/>
      <c r="FNY2" s="126"/>
      <c r="FNZ2" s="126"/>
      <c r="FOA2" s="64"/>
      <c r="FOB2" s="72"/>
      <c r="FOC2" s="145"/>
      <c r="FOD2" s="145"/>
      <c r="FOE2" s="126"/>
      <c r="FOF2" s="126"/>
      <c r="FOG2" s="64"/>
      <c r="FOH2" s="72"/>
      <c r="FOI2" s="145"/>
      <c r="FOJ2" s="145"/>
      <c r="FOK2" s="126"/>
      <c r="FOL2" s="126"/>
      <c r="FOM2" s="64"/>
      <c r="FON2" s="72"/>
      <c r="FOO2" s="145"/>
      <c r="FOP2" s="145"/>
      <c r="FOQ2" s="126"/>
      <c r="FOR2" s="126"/>
      <c r="FOS2" s="64"/>
      <c r="FOT2" s="72"/>
      <c r="FOU2" s="145"/>
      <c r="FOV2" s="145"/>
      <c r="FOW2" s="126"/>
      <c r="FOX2" s="126"/>
      <c r="FOY2" s="64"/>
      <c r="FOZ2" s="72"/>
      <c r="FPA2" s="145"/>
      <c r="FPB2" s="145"/>
      <c r="FPC2" s="126"/>
      <c r="FPD2" s="126"/>
      <c r="FPE2" s="64"/>
      <c r="FPF2" s="72"/>
      <c r="FPG2" s="145"/>
      <c r="FPH2" s="145"/>
      <c r="FPI2" s="126"/>
      <c r="FPJ2" s="126"/>
      <c r="FPK2" s="64"/>
      <c r="FPL2" s="72"/>
      <c r="FPM2" s="145"/>
      <c r="FPN2" s="145"/>
      <c r="FPO2" s="126"/>
      <c r="FPP2" s="126"/>
      <c r="FPQ2" s="64"/>
      <c r="FPR2" s="72"/>
      <c r="FPS2" s="145"/>
      <c r="FPT2" s="145"/>
      <c r="FPU2" s="126"/>
      <c r="FPV2" s="126"/>
      <c r="FPW2" s="64"/>
      <c r="FPX2" s="72"/>
      <c r="FPY2" s="145"/>
      <c r="FPZ2" s="145"/>
      <c r="FQA2" s="126"/>
      <c r="FQB2" s="126"/>
      <c r="FQC2" s="64"/>
      <c r="FQD2" s="72"/>
      <c r="FQE2" s="145"/>
      <c r="FQF2" s="145"/>
      <c r="FQG2" s="126"/>
      <c r="FQH2" s="126"/>
      <c r="FQI2" s="64"/>
      <c r="FQJ2" s="72"/>
      <c r="FQK2" s="145"/>
      <c r="FQL2" s="145"/>
      <c r="FQM2" s="126"/>
      <c r="FQN2" s="126"/>
      <c r="FQO2" s="64"/>
      <c r="FQP2" s="72"/>
      <c r="FQQ2" s="145"/>
      <c r="FQR2" s="145"/>
      <c r="FQS2" s="126"/>
      <c r="FQT2" s="126"/>
      <c r="FQU2" s="64"/>
      <c r="FQV2" s="72"/>
      <c r="FQW2" s="145"/>
      <c r="FQX2" s="145"/>
      <c r="FQY2" s="126"/>
      <c r="FQZ2" s="126"/>
      <c r="FRA2" s="64"/>
      <c r="FRB2" s="72"/>
      <c r="FRC2" s="145"/>
      <c r="FRD2" s="145"/>
      <c r="FRE2" s="126"/>
      <c r="FRF2" s="126"/>
      <c r="FRG2" s="64"/>
      <c r="FRH2" s="72"/>
      <c r="FRI2" s="145"/>
      <c r="FRJ2" s="145"/>
      <c r="FRK2" s="126"/>
      <c r="FRL2" s="126"/>
      <c r="FRM2" s="64"/>
      <c r="FRN2" s="72"/>
      <c r="FRO2" s="145"/>
      <c r="FRP2" s="145"/>
      <c r="FRQ2" s="126"/>
      <c r="FRR2" s="126"/>
      <c r="FRS2" s="64"/>
      <c r="FRT2" s="72"/>
      <c r="FRU2" s="145"/>
      <c r="FRV2" s="145"/>
      <c r="FRW2" s="126"/>
      <c r="FRX2" s="126"/>
      <c r="FRY2" s="64"/>
      <c r="FRZ2" s="72"/>
      <c r="FSA2" s="145"/>
      <c r="FSB2" s="145"/>
      <c r="FSC2" s="126"/>
      <c r="FSD2" s="126"/>
      <c r="FSE2" s="64"/>
      <c r="FSF2" s="72"/>
      <c r="FSG2" s="145"/>
      <c r="FSH2" s="145"/>
      <c r="FSI2" s="126"/>
      <c r="FSJ2" s="126"/>
      <c r="FSK2" s="64"/>
      <c r="FSL2" s="72"/>
      <c r="FSM2" s="145"/>
      <c r="FSN2" s="145"/>
      <c r="FSO2" s="126"/>
      <c r="FSP2" s="126"/>
      <c r="FSQ2" s="64"/>
      <c r="FSR2" s="72"/>
      <c r="FSS2" s="145"/>
      <c r="FST2" s="145"/>
      <c r="FSU2" s="126"/>
      <c r="FSV2" s="126"/>
      <c r="FSW2" s="64"/>
      <c r="FSX2" s="72"/>
      <c r="FSY2" s="145"/>
      <c r="FSZ2" s="145"/>
      <c r="FTA2" s="126"/>
      <c r="FTB2" s="126"/>
      <c r="FTC2" s="64"/>
      <c r="FTD2" s="72"/>
      <c r="FTE2" s="145"/>
      <c r="FTF2" s="145"/>
      <c r="FTG2" s="126"/>
      <c r="FTH2" s="126"/>
      <c r="FTI2" s="64"/>
      <c r="FTJ2" s="72"/>
      <c r="FTK2" s="145"/>
      <c r="FTL2" s="145"/>
      <c r="FTM2" s="126"/>
      <c r="FTN2" s="126"/>
      <c r="FTO2" s="64"/>
      <c r="FTP2" s="72"/>
      <c r="FTQ2" s="145"/>
      <c r="FTR2" s="145"/>
      <c r="FTS2" s="126"/>
      <c r="FTT2" s="126"/>
      <c r="FTU2" s="64"/>
      <c r="FTV2" s="72"/>
      <c r="FTW2" s="145"/>
      <c r="FTX2" s="145"/>
      <c r="FTY2" s="126"/>
      <c r="FTZ2" s="126"/>
      <c r="FUA2" s="64"/>
      <c r="FUB2" s="72"/>
      <c r="FUC2" s="145"/>
      <c r="FUD2" s="145"/>
      <c r="FUE2" s="126"/>
      <c r="FUF2" s="126"/>
      <c r="FUG2" s="64"/>
      <c r="FUH2" s="72"/>
      <c r="FUI2" s="145"/>
      <c r="FUJ2" s="145"/>
      <c r="FUK2" s="126"/>
      <c r="FUL2" s="126"/>
      <c r="FUM2" s="64"/>
      <c r="FUN2" s="72"/>
      <c r="FUO2" s="145"/>
      <c r="FUP2" s="145"/>
      <c r="FUQ2" s="126"/>
      <c r="FUR2" s="126"/>
      <c r="FUS2" s="64"/>
      <c r="FUT2" s="72"/>
      <c r="FUU2" s="145"/>
      <c r="FUV2" s="145"/>
      <c r="FUW2" s="126"/>
      <c r="FUX2" s="126"/>
      <c r="FUY2" s="64"/>
      <c r="FUZ2" s="72"/>
      <c r="FVA2" s="145"/>
      <c r="FVB2" s="145"/>
      <c r="FVC2" s="126"/>
      <c r="FVD2" s="126"/>
      <c r="FVE2" s="64"/>
      <c r="FVF2" s="72"/>
      <c r="FVG2" s="145"/>
      <c r="FVH2" s="145"/>
      <c r="FVI2" s="126"/>
      <c r="FVJ2" s="126"/>
      <c r="FVK2" s="64"/>
      <c r="FVL2" s="72"/>
      <c r="FVM2" s="145"/>
      <c r="FVN2" s="145"/>
      <c r="FVO2" s="126"/>
      <c r="FVP2" s="126"/>
      <c r="FVQ2" s="64"/>
      <c r="FVR2" s="72"/>
      <c r="FVS2" s="145"/>
      <c r="FVT2" s="145"/>
      <c r="FVU2" s="126"/>
      <c r="FVV2" s="126"/>
      <c r="FVW2" s="64"/>
      <c r="FVX2" s="72"/>
      <c r="FVY2" s="145"/>
      <c r="FVZ2" s="145"/>
      <c r="FWA2" s="126"/>
      <c r="FWB2" s="126"/>
      <c r="FWC2" s="64"/>
      <c r="FWD2" s="72"/>
      <c r="FWE2" s="145"/>
      <c r="FWF2" s="145"/>
      <c r="FWG2" s="126"/>
      <c r="FWH2" s="126"/>
      <c r="FWI2" s="64"/>
      <c r="FWJ2" s="72"/>
      <c r="FWK2" s="145"/>
      <c r="FWL2" s="145"/>
      <c r="FWM2" s="126"/>
      <c r="FWN2" s="126"/>
      <c r="FWO2" s="64"/>
      <c r="FWP2" s="72"/>
      <c r="FWQ2" s="145"/>
      <c r="FWR2" s="145"/>
      <c r="FWS2" s="126"/>
      <c r="FWT2" s="126"/>
      <c r="FWU2" s="64"/>
      <c r="FWV2" s="72"/>
      <c r="FWW2" s="145"/>
      <c r="FWX2" s="145"/>
      <c r="FWY2" s="126"/>
      <c r="FWZ2" s="126"/>
      <c r="FXA2" s="64"/>
      <c r="FXB2" s="72"/>
      <c r="FXC2" s="145"/>
      <c r="FXD2" s="145"/>
      <c r="FXE2" s="126"/>
      <c r="FXF2" s="126"/>
      <c r="FXG2" s="64"/>
      <c r="FXH2" s="72"/>
      <c r="FXI2" s="145"/>
      <c r="FXJ2" s="145"/>
      <c r="FXK2" s="126"/>
      <c r="FXL2" s="126"/>
      <c r="FXM2" s="64"/>
      <c r="FXN2" s="72"/>
      <c r="FXO2" s="145"/>
      <c r="FXP2" s="145"/>
      <c r="FXQ2" s="126"/>
      <c r="FXR2" s="126"/>
      <c r="FXS2" s="64"/>
      <c r="FXT2" s="72"/>
      <c r="FXU2" s="145"/>
      <c r="FXV2" s="145"/>
      <c r="FXW2" s="126"/>
      <c r="FXX2" s="126"/>
      <c r="FXY2" s="64"/>
      <c r="FXZ2" s="72"/>
      <c r="FYA2" s="145"/>
      <c r="FYB2" s="145"/>
      <c r="FYC2" s="126"/>
      <c r="FYD2" s="126"/>
      <c r="FYE2" s="64"/>
      <c r="FYF2" s="72"/>
      <c r="FYG2" s="145"/>
      <c r="FYH2" s="145"/>
      <c r="FYI2" s="126"/>
      <c r="FYJ2" s="126"/>
      <c r="FYK2" s="64"/>
      <c r="FYL2" s="72"/>
      <c r="FYM2" s="145"/>
      <c r="FYN2" s="145"/>
      <c r="FYO2" s="126"/>
      <c r="FYP2" s="126"/>
      <c r="FYQ2" s="64"/>
      <c r="FYR2" s="72"/>
      <c r="FYS2" s="145"/>
      <c r="FYT2" s="145"/>
      <c r="FYU2" s="126"/>
      <c r="FYV2" s="126"/>
      <c r="FYW2" s="64"/>
      <c r="FYX2" s="72"/>
      <c r="FYY2" s="145"/>
      <c r="FYZ2" s="145"/>
      <c r="FZA2" s="126"/>
      <c r="FZB2" s="126"/>
      <c r="FZC2" s="64"/>
      <c r="FZD2" s="72"/>
      <c r="FZE2" s="145"/>
      <c r="FZF2" s="145"/>
      <c r="FZG2" s="126"/>
      <c r="FZH2" s="126"/>
      <c r="FZI2" s="64"/>
      <c r="FZJ2" s="72"/>
      <c r="FZK2" s="145"/>
      <c r="FZL2" s="145"/>
      <c r="FZM2" s="126"/>
      <c r="FZN2" s="126"/>
      <c r="FZO2" s="64"/>
      <c r="FZP2" s="72"/>
      <c r="FZQ2" s="145"/>
      <c r="FZR2" s="145"/>
      <c r="FZS2" s="126"/>
      <c r="FZT2" s="126"/>
      <c r="FZU2" s="64"/>
      <c r="FZV2" s="72"/>
      <c r="FZW2" s="145"/>
      <c r="FZX2" s="145"/>
      <c r="FZY2" s="126"/>
      <c r="FZZ2" s="126"/>
      <c r="GAA2" s="64"/>
      <c r="GAB2" s="72"/>
      <c r="GAC2" s="145"/>
      <c r="GAD2" s="145"/>
      <c r="GAE2" s="126"/>
      <c r="GAF2" s="126"/>
      <c r="GAG2" s="64"/>
      <c r="GAH2" s="72"/>
      <c r="GAI2" s="145"/>
      <c r="GAJ2" s="145"/>
      <c r="GAK2" s="126"/>
      <c r="GAL2" s="126"/>
      <c r="GAM2" s="64"/>
      <c r="GAN2" s="72"/>
      <c r="GAO2" s="145"/>
      <c r="GAP2" s="145"/>
      <c r="GAQ2" s="126"/>
      <c r="GAR2" s="126"/>
      <c r="GAS2" s="64"/>
      <c r="GAT2" s="72"/>
      <c r="GAU2" s="145"/>
      <c r="GAV2" s="145"/>
      <c r="GAW2" s="126"/>
      <c r="GAX2" s="126"/>
      <c r="GAY2" s="64"/>
      <c r="GAZ2" s="72"/>
      <c r="GBA2" s="145"/>
      <c r="GBB2" s="145"/>
      <c r="GBC2" s="126"/>
      <c r="GBD2" s="126"/>
      <c r="GBE2" s="64"/>
      <c r="GBF2" s="72"/>
      <c r="GBG2" s="145"/>
      <c r="GBH2" s="145"/>
      <c r="GBI2" s="126"/>
      <c r="GBJ2" s="126"/>
      <c r="GBK2" s="64"/>
      <c r="GBL2" s="72"/>
      <c r="GBM2" s="145"/>
      <c r="GBN2" s="145"/>
      <c r="GBO2" s="126"/>
      <c r="GBP2" s="126"/>
      <c r="GBQ2" s="64"/>
      <c r="GBR2" s="72"/>
      <c r="GBS2" s="145"/>
      <c r="GBT2" s="145"/>
      <c r="GBU2" s="126"/>
      <c r="GBV2" s="126"/>
      <c r="GBW2" s="64"/>
      <c r="GBX2" s="72"/>
      <c r="GBY2" s="145"/>
      <c r="GBZ2" s="145"/>
      <c r="GCA2" s="126"/>
      <c r="GCB2" s="126"/>
      <c r="GCC2" s="64"/>
      <c r="GCD2" s="72"/>
      <c r="GCE2" s="145"/>
      <c r="GCF2" s="145"/>
      <c r="GCG2" s="126"/>
      <c r="GCH2" s="126"/>
      <c r="GCI2" s="64"/>
      <c r="GCJ2" s="72"/>
      <c r="GCK2" s="145"/>
      <c r="GCL2" s="145"/>
      <c r="GCM2" s="126"/>
      <c r="GCN2" s="126"/>
      <c r="GCO2" s="64"/>
      <c r="GCP2" s="72"/>
      <c r="GCQ2" s="145"/>
      <c r="GCR2" s="145"/>
      <c r="GCS2" s="126"/>
      <c r="GCT2" s="126"/>
      <c r="GCU2" s="64"/>
      <c r="GCV2" s="72"/>
      <c r="GCW2" s="145"/>
      <c r="GCX2" s="145"/>
      <c r="GCY2" s="126"/>
      <c r="GCZ2" s="126"/>
      <c r="GDA2" s="64"/>
      <c r="GDB2" s="72"/>
      <c r="GDC2" s="145"/>
      <c r="GDD2" s="145"/>
      <c r="GDE2" s="126"/>
      <c r="GDF2" s="126"/>
      <c r="GDG2" s="64"/>
      <c r="GDH2" s="72"/>
      <c r="GDI2" s="145"/>
      <c r="GDJ2" s="145"/>
      <c r="GDK2" s="126"/>
      <c r="GDL2" s="126"/>
      <c r="GDM2" s="64"/>
      <c r="GDN2" s="72"/>
      <c r="GDO2" s="145"/>
      <c r="GDP2" s="145"/>
      <c r="GDQ2" s="126"/>
      <c r="GDR2" s="126"/>
      <c r="GDS2" s="64"/>
      <c r="GDT2" s="72"/>
      <c r="GDU2" s="145"/>
      <c r="GDV2" s="145"/>
      <c r="GDW2" s="126"/>
      <c r="GDX2" s="126"/>
      <c r="GDY2" s="64"/>
      <c r="GDZ2" s="72"/>
      <c r="GEA2" s="145"/>
      <c r="GEB2" s="145"/>
      <c r="GEC2" s="126"/>
      <c r="GED2" s="126"/>
      <c r="GEE2" s="64"/>
      <c r="GEF2" s="72"/>
      <c r="GEG2" s="145"/>
      <c r="GEH2" s="145"/>
      <c r="GEI2" s="126"/>
      <c r="GEJ2" s="126"/>
      <c r="GEK2" s="64"/>
      <c r="GEL2" s="72"/>
      <c r="GEM2" s="145"/>
      <c r="GEN2" s="145"/>
      <c r="GEO2" s="126"/>
      <c r="GEP2" s="126"/>
      <c r="GEQ2" s="64"/>
      <c r="GER2" s="72"/>
      <c r="GES2" s="145"/>
      <c r="GET2" s="145"/>
      <c r="GEU2" s="126"/>
      <c r="GEV2" s="126"/>
      <c r="GEW2" s="64"/>
      <c r="GEX2" s="72"/>
      <c r="GEY2" s="145"/>
      <c r="GEZ2" s="145"/>
      <c r="GFA2" s="126"/>
      <c r="GFB2" s="126"/>
      <c r="GFC2" s="64"/>
      <c r="GFD2" s="72"/>
      <c r="GFE2" s="145"/>
      <c r="GFF2" s="145"/>
      <c r="GFG2" s="126"/>
      <c r="GFH2" s="126"/>
      <c r="GFI2" s="64"/>
      <c r="GFJ2" s="72"/>
      <c r="GFK2" s="145"/>
      <c r="GFL2" s="145"/>
      <c r="GFM2" s="126"/>
      <c r="GFN2" s="126"/>
      <c r="GFO2" s="64"/>
      <c r="GFP2" s="72"/>
      <c r="GFQ2" s="145"/>
      <c r="GFR2" s="145"/>
      <c r="GFS2" s="126"/>
      <c r="GFT2" s="126"/>
      <c r="GFU2" s="64"/>
      <c r="GFV2" s="72"/>
      <c r="GFW2" s="145"/>
      <c r="GFX2" s="145"/>
      <c r="GFY2" s="126"/>
      <c r="GFZ2" s="126"/>
      <c r="GGA2" s="64"/>
      <c r="GGB2" s="72"/>
      <c r="GGC2" s="145"/>
      <c r="GGD2" s="145"/>
      <c r="GGE2" s="126"/>
      <c r="GGF2" s="126"/>
      <c r="GGG2" s="64"/>
      <c r="GGH2" s="72"/>
      <c r="GGI2" s="145"/>
      <c r="GGJ2" s="145"/>
      <c r="GGK2" s="126"/>
      <c r="GGL2" s="126"/>
      <c r="GGM2" s="64"/>
      <c r="GGN2" s="72"/>
      <c r="GGO2" s="145"/>
      <c r="GGP2" s="145"/>
      <c r="GGQ2" s="126"/>
      <c r="GGR2" s="126"/>
      <c r="GGS2" s="64"/>
      <c r="GGT2" s="72"/>
      <c r="GGU2" s="145"/>
      <c r="GGV2" s="145"/>
      <c r="GGW2" s="126"/>
      <c r="GGX2" s="126"/>
      <c r="GGY2" s="64"/>
      <c r="GGZ2" s="72"/>
      <c r="GHA2" s="145"/>
      <c r="GHB2" s="145"/>
      <c r="GHC2" s="126"/>
      <c r="GHD2" s="126"/>
      <c r="GHE2" s="64"/>
      <c r="GHF2" s="72"/>
      <c r="GHG2" s="145"/>
      <c r="GHH2" s="145"/>
      <c r="GHI2" s="126"/>
      <c r="GHJ2" s="126"/>
      <c r="GHK2" s="64"/>
      <c r="GHL2" s="72"/>
      <c r="GHM2" s="145"/>
      <c r="GHN2" s="145"/>
      <c r="GHO2" s="126"/>
      <c r="GHP2" s="126"/>
      <c r="GHQ2" s="64"/>
      <c r="GHR2" s="72"/>
      <c r="GHS2" s="145"/>
      <c r="GHT2" s="145"/>
      <c r="GHU2" s="126"/>
      <c r="GHV2" s="126"/>
      <c r="GHW2" s="64"/>
      <c r="GHX2" s="72"/>
      <c r="GHY2" s="145"/>
      <c r="GHZ2" s="145"/>
      <c r="GIA2" s="126"/>
      <c r="GIB2" s="126"/>
      <c r="GIC2" s="64"/>
      <c r="GID2" s="72"/>
      <c r="GIE2" s="145"/>
      <c r="GIF2" s="145"/>
      <c r="GIG2" s="126"/>
      <c r="GIH2" s="126"/>
      <c r="GII2" s="64"/>
      <c r="GIJ2" s="72"/>
      <c r="GIK2" s="145"/>
      <c r="GIL2" s="145"/>
      <c r="GIM2" s="126"/>
      <c r="GIN2" s="126"/>
      <c r="GIO2" s="64"/>
      <c r="GIP2" s="72"/>
      <c r="GIQ2" s="145"/>
      <c r="GIR2" s="145"/>
      <c r="GIS2" s="126"/>
      <c r="GIT2" s="126"/>
      <c r="GIU2" s="64"/>
      <c r="GIV2" s="72"/>
      <c r="GIW2" s="145"/>
      <c r="GIX2" s="145"/>
      <c r="GIY2" s="126"/>
      <c r="GIZ2" s="126"/>
      <c r="GJA2" s="64"/>
      <c r="GJB2" s="72"/>
      <c r="GJC2" s="145"/>
      <c r="GJD2" s="145"/>
      <c r="GJE2" s="126"/>
      <c r="GJF2" s="126"/>
      <c r="GJG2" s="64"/>
      <c r="GJH2" s="72"/>
      <c r="GJI2" s="145"/>
      <c r="GJJ2" s="145"/>
      <c r="GJK2" s="126"/>
      <c r="GJL2" s="126"/>
      <c r="GJM2" s="64"/>
      <c r="GJN2" s="72"/>
      <c r="GJO2" s="145"/>
      <c r="GJP2" s="145"/>
      <c r="GJQ2" s="126"/>
      <c r="GJR2" s="126"/>
      <c r="GJS2" s="64"/>
      <c r="GJT2" s="72"/>
      <c r="GJU2" s="145"/>
      <c r="GJV2" s="145"/>
      <c r="GJW2" s="126"/>
      <c r="GJX2" s="126"/>
      <c r="GJY2" s="64"/>
      <c r="GJZ2" s="72"/>
      <c r="GKA2" s="145"/>
      <c r="GKB2" s="145"/>
      <c r="GKC2" s="126"/>
      <c r="GKD2" s="126"/>
      <c r="GKE2" s="64"/>
      <c r="GKF2" s="72"/>
      <c r="GKG2" s="145"/>
      <c r="GKH2" s="145"/>
      <c r="GKI2" s="126"/>
      <c r="GKJ2" s="126"/>
      <c r="GKK2" s="64"/>
      <c r="GKL2" s="72"/>
      <c r="GKM2" s="145"/>
      <c r="GKN2" s="145"/>
      <c r="GKO2" s="126"/>
      <c r="GKP2" s="126"/>
      <c r="GKQ2" s="64"/>
      <c r="GKR2" s="72"/>
      <c r="GKS2" s="145"/>
      <c r="GKT2" s="145"/>
      <c r="GKU2" s="126"/>
      <c r="GKV2" s="126"/>
      <c r="GKW2" s="64"/>
      <c r="GKX2" s="72"/>
      <c r="GKY2" s="145"/>
      <c r="GKZ2" s="145"/>
      <c r="GLA2" s="126"/>
      <c r="GLB2" s="126"/>
      <c r="GLC2" s="64"/>
      <c r="GLD2" s="72"/>
      <c r="GLE2" s="145"/>
      <c r="GLF2" s="145"/>
      <c r="GLG2" s="126"/>
      <c r="GLH2" s="126"/>
      <c r="GLI2" s="64"/>
      <c r="GLJ2" s="72"/>
      <c r="GLK2" s="145"/>
      <c r="GLL2" s="145"/>
      <c r="GLM2" s="126"/>
      <c r="GLN2" s="126"/>
      <c r="GLO2" s="64"/>
      <c r="GLP2" s="72"/>
      <c r="GLQ2" s="145"/>
      <c r="GLR2" s="145"/>
      <c r="GLS2" s="126"/>
      <c r="GLT2" s="126"/>
      <c r="GLU2" s="64"/>
      <c r="GLV2" s="72"/>
      <c r="GLW2" s="145"/>
      <c r="GLX2" s="145"/>
      <c r="GLY2" s="126"/>
      <c r="GLZ2" s="126"/>
      <c r="GMA2" s="64"/>
      <c r="GMB2" s="72"/>
      <c r="GMC2" s="145"/>
      <c r="GMD2" s="145"/>
      <c r="GME2" s="126"/>
      <c r="GMF2" s="126"/>
      <c r="GMG2" s="64"/>
      <c r="GMH2" s="72"/>
      <c r="GMI2" s="145"/>
      <c r="GMJ2" s="145"/>
      <c r="GMK2" s="126"/>
      <c r="GML2" s="126"/>
      <c r="GMM2" s="64"/>
      <c r="GMN2" s="72"/>
      <c r="GMO2" s="145"/>
      <c r="GMP2" s="145"/>
      <c r="GMQ2" s="126"/>
      <c r="GMR2" s="126"/>
      <c r="GMS2" s="64"/>
      <c r="GMT2" s="72"/>
      <c r="GMU2" s="145"/>
      <c r="GMV2" s="145"/>
      <c r="GMW2" s="126"/>
      <c r="GMX2" s="126"/>
      <c r="GMY2" s="64"/>
      <c r="GMZ2" s="72"/>
      <c r="GNA2" s="145"/>
      <c r="GNB2" s="145"/>
      <c r="GNC2" s="126"/>
      <c r="GND2" s="126"/>
      <c r="GNE2" s="64"/>
      <c r="GNF2" s="72"/>
      <c r="GNG2" s="145"/>
      <c r="GNH2" s="145"/>
      <c r="GNI2" s="126"/>
      <c r="GNJ2" s="126"/>
      <c r="GNK2" s="64"/>
      <c r="GNL2" s="72"/>
      <c r="GNM2" s="145"/>
      <c r="GNN2" s="145"/>
      <c r="GNO2" s="126"/>
      <c r="GNP2" s="126"/>
      <c r="GNQ2" s="64"/>
      <c r="GNR2" s="72"/>
      <c r="GNS2" s="145"/>
      <c r="GNT2" s="145"/>
      <c r="GNU2" s="126"/>
      <c r="GNV2" s="126"/>
      <c r="GNW2" s="64"/>
      <c r="GNX2" s="72"/>
      <c r="GNY2" s="145"/>
      <c r="GNZ2" s="145"/>
      <c r="GOA2" s="126"/>
      <c r="GOB2" s="126"/>
      <c r="GOC2" s="64"/>
      <c r="GOD2" s="72"/>
      <c r="GOE2" s="145"/>
      <c r="GOF2" s="145"/>
      <c r="GOG2" s="126"/>
      <c r="GOH2" s="126"/>
      <c r="GOI2" s="64"/>
      <c r="GOJ2" s="72"/>
      <c r="GOK2" s="145"/>
      <c r="GOL2" s="145"/>
      <c r="GOM2" s="126"/>
      <c r="GON2" s="126"/>
      <c r="GOO2" s="64"/>
      <c r="GOP2" s="72"/>
      <c r="GOQ2" s="145"/>
      <c r="GOR2" s="145"/>
      <c r="GOS2" s="126"/>
      <c r="GOT2" s="126"/>
      <c r="GOU2" s="64"/>
      <c r="GOV2" s="72"/>
      <c r="GOW2" s="145"/>
      <c r="GOX2" s="145"/>
      <c r="GOY2" s="126"/>
      <c r="GOZ2" s="126"/>
      <c r="GPA2" s="64"/>
      <c r="GPB2" s="72"/>
      <c r="GPC2" s="145"/>
      <c r="GPD2" s="145"/>
      <c r="GPE2" s="126"/>
      <c r="GPF2" s="126"/>
      <c r="GPG2" s="64"/>
      <c r="GPH2" s="72"/>
      <c r="GPI2" s="145"/>
      <c r="GPJ2" s="145"/>
      <c r="GPK2" s="126"/>
      <c r="GPL2" s="126"/>
      <c r="GPM2" s="64"/>
      <c r="GPN2" s="72"/>
      <c r="GPO2" s="145"/>
      <c r="GPP2" s="145"/>
      <c r="GPQ2" s="126"/>
      <c r="GPR2" s="126"/>
      <c r="GPS2" s="64"/>
      <c r="GPT2" s="72"/>
      <c r="GPU2" s="145"/>
      <c r="GPV2" s="145"/>
      <c r="GPW2" s="126"/>
      <c r="GPX2" s="126"/>
      <c r="GPY2" s="64"/>
      <c r="GPZ2" s="72"/>
      <c r="GQA2" s="145"/>
      <c r="GQB2" s="145"/>
      <c r="GQC2" s="126"/>
      <c r="GQD2" s="126"/>
      <c r="GQE2" s="64"/>
      <c r="GQF2" s="72"/>
      <c r="GQG2" s="145"/>
      <c r="GQH2" s="145"/>
      <c r="GQI2" s="126"/>
      <c r="GQJ2" s="126"/>
      <c r="GQK2" s="64"/>
      <c r="GQL2" s="72"/>
      <c r="GQM2" s="145"/>
      <c r="GQN2" s="145"/>
      <c r="GQO2" s="126"/>
      <c r="GQP2" s="126"/>
      <c r="GQQ2" s="64"/>
      <c r="GQR2" s="72"/>
      <c r="GQS2" s="145"/>
      <c r="GQT2" s="145"/>
      <c r="GQU2" s="126"/>
      <c r="GQV2" s="126"/>
      <c r="GQW2" s="64"/>
      <c r="GQX2" s="72"/>
      <c r="GQY2" s="145"/>
      <c r="GQZ2" s="145"/>
      <c r="GRA2" s="126"/>
      <c r="GRB2" s="126"/>
      <c r="GRC2" s="64"/>
      <c r="GRD2" s="72"/>
      <c r="GRE2" s="145"/>
      <c r="GRF2" s="145"/>
      <c r="GRG2" s="126"/>
      <c r="GRH2" s="126"/>
      <c r="GRI2" s="64"/>
      <c r="GRJ2" s="72"/>
      <c r="GRK2" s="145"/>
      <c r="GRL2" s="145"/>
      <c r="GRM2" s="126"/>
      <c r="GRN2" s="126"/>
      <c r="GRO2" s="64"/>
      <c r="GRP2" s="72"/>
      <c r="GRQ2" s="145"/>
      <c r="GRR2" s="145"/>
      <c r="GRS2" s="126"/>
      <c r="GRT2" s="126"/>
      <c r="GRU2" s="64"/>
      <c r="GRV2" s="72"/>
      <c r="GRW2" s="145"/>
      <c r="GRX2" s="145"/>
      <c r="GRY2" s="126"/>
      <c r="GRZ2" s="126"/>
      <c r="GSA2" s="64"/>
      <c r="GSB2" s="72"/>
      <c r="GSC2" s="145"/>
      <c r="GSD2" s="145"/>
      <c r="GSE2" s="126"/>
      <c r="GSF2" s="126"/>
      <c r="GSG2" s="64"/>
      <c r="GSH2" s="72"/>
      <c r="GSI2" s="145"/>
      <c r="GSJ2" s="145"/>
      <c r="GSK2" s="126"/>
      <c r="GSL2" s="126"/>
      <c r="GSM2" s="64"/>
      <c r="GSN2" s="72"/>
      <c r="GSO2" s="145"/>
      <c r="GSP2" s="145"/>
      <c r="GSQ2" s="126"/>
      <c r="GSR2" s="126"/>
      <c r="GSS2" s="64"/>
      <c r="GST2" s="72"/>
      <c r="GSU2" s="145"/>
      <c r="GSV2" s="145"/>
      <c r="GSW2" s="126"/>
      <c r="GSX2" s="126"/>
      <c r="GSY2" s="64"/>
      <c r="GSZ2" s="72"/>
      <c r="GTA2" s="145"/>
      <c r="GTB2" s="145"/>
      <c r="GTC2" s="126"/>
      <c r="GTD2" s="126"/>
      <c r="GTE2" s="64"/>
      <c r="GTF2" s="72"/>
      <c r="GTG2" s="145"/>
      <c r="GTH2" s="145"/>
      <c r="GTI2" s="126"/>
      <c r="GTJ2" s="126"/>
      <c r="GTK2" s="64"/>
      <c r="GTL2" s="72"/>
      <c r="GTM2" s="145"/>
      <c r="GTN2" s="145"/>
      <c r="GTO2" s="126"/>
      <c r="GTP2" s="126"/>
      <c r="GTQ2" s="64"/>
      <c r="GTR2" s="72"/>
      <c r="GTS2" s="145"/>
      <c r="GTT2" s="145"/>
      <c r="GTU2" s="126"/>
      <c r="GTV2" s="126"/>
      <c r="GTW2" s="64"/>
      <c r="GTX2" s="72"/>
      <c r="GTY2" s="145"/>
      <c r="GTZ2" s="145"/>
      <c r="GUA2" s="126"/>
      <c r="GUB2" s="126"/>
      <c r="GUC2" s="64"/>
      <c r="GUD2" s="72"/>
      <c r="GUE2" s="145"/>
      <c r="GUF2" s="145"/>
      <c r="GUG2" s="126"/>
      <c r="GUH2" s="126"/>
      <c r="GUI2" s="64"/>
      <c r="GUJ2" s="72"/>
      <c r="GUK2" s="145"/>
      <c r="GUL2" s="145"/>
      <c r="GUM2" s="126"/>
      <c r="GUN2" s="126"/>
      <c r="GUO2" s="64"/>
      <c r="GUP2" s="72"/>
      <c r="GUQ2" s="145"/>
      <c r="GUR2" s="145"/>
      <c r="GUS2" s="126"/>
      <c r="GUT2" s="126"/>
      <c r="GUU2" s="64"/>
      <c r="GUV2" s="72"/>
      <c r="GUW2" s="145"/>
      <c r="GUX2" s="145"/>
      <c r="GUY2" s="126"/>
      <c r="GUZ2" s="126"/>
      <c r="GVA2" s="64"/>
      <c r="GVB2" s="72"/>
      <c r="GVC2" s="145"/>
      <c r="GVD2" s="145"/>
      <c r="GVE2" s="126"/>
      <c r="GVF2" s="126"/>
      <c r="GVG2" s="64"/>
      <c r="GVH2" s="72"/>
      <c r="GVI2" s="145"/>
      <c r="GVJ2" s="145"/>
      <c r="GVK2" s="126"/>
      <c r="GVL2" s="126"/>
      <c r="GVM2" s="64"/>
      <c r="GVN2" s="72"/>
      <c r="GVO2" s="145"/>
      <c r="GVP2" s="145"/>
      <c r="GVQ2" s="126"/>
      <c r="GVR2" s="126"/>
      <c r="GVS2" s="64"/>
      <c r="GVT2" s="72"/>
      <c r="GVU2" s="145"/>
      <c r="GVV2" s="145"/>
      <c r="GVW2" s="126"/>
      <c r="GVX2" s="126"/>
      <c r="GVY2" s="64"/>
      <c r="GVZ2" s="72"/>
      <c r="GWA2" s="145"/>
      <c r="GWB2" s="145"/>
      <c r="GWC2" s="126"/>
      <c r="GWD2" s="126"/>
      <c r="GWE2" s="64"/>
      <c r="GWF2" s="72"/>
      <c r="GWG2" s="145"/>
      <c r="GWH2" s="145"/>
      <c r="GWI2" s="126"/>
      <c r="GWJ2" s="126"/>
      <c r="GWK2" s="64"/>
      <c r="GWL2" s="72"/>
      <c r="GWM2" s="145"/>
      <c r="GWN2" s="145"/>
      <c r="GWO2" s="126"/>
      <c r="GWP2" s="126"/>
      <c r="GWQ2" s="64"/>
      <c r="GWR2" s="72"/>
      <c r="GWS2" s="145"/>
      <c r="GWT2" s="145"/>
      <c r="GWU2" s="126"/>
      <c r="GWV2" s="126"/>
      <c r="GWW2" s="64"/>
      <c r="GWX2" s="72"/>
      <c r="GWY2" s="145"/>
      <c r="GWZ2" s="145"/>
      <c r="GXA2" s="126"/>
      <c r="GXB2" s="126"/>
      <c r="GXC2" s="64"/>
      <c r="GXD2" s="72"/>
      <c r="GXE2" s="145"/>
      <c r="GXF2" s="145"/>
      <c r="GXG2" s="126"/>
      <c r="GXH2" s="126"/>
      <c r="GXI2" s="64"/>
      <c r="GXJ2" s="72"/>
      <c r="GXK2" s="145"/>
      <c r="GXL2" s="145"/>
      <c r="GXM2" s="126"/>
      <c r="GXN2" s="126"/>
      <c r="GXO2" s="64"/>
      <c r="GXP2" s="72"/>
      <c r="GXQ2" s="145"/>
      <c r="GXR2" s="145"/>
      <c r="GXS2" s="126"/>
      <c r="GXT2" s="126"/>
      <c r="GXU2" s="64"/>
      <c r="GXV2" s="72"/>
      <c r="GXW2" s="145"/>
      <c r="GXX2" s="145"/>
      <c r="GXY2" s="126"/>
      <c r="GXZ2" s="126"/>
      <c r="GYA2" s="64"/>
      <c r="GYB2" s="72"/>
      <c r="GYC2" s="145"/>
      <c r="GYD2" s="145"/>
      <c r="GYE2" s="126"/>
      <c r="GYF2" s="126"/>
      <c r="GYG2" s="64"/>
      <c r="GYH2" s="72"/>
      <c r="GYI2" s="145"/>
      <c r="GYJ2" s="145"/>
      <c r="GYK2" s="126"/>
      <c r="GYL2" s="126"/>
      <c r="GYM2" s="64"/>
      <c r="GYN2" s="72"/>
      <c r="GYO2" s="145"/>
      <c r="GYP2" s="145"/>
      <c r="GYQ2" s="126"/>
      <c r="GYR2" s="126"/>
      <c r="GYS2" s="64"/>
      <c r="GYT2" s="72"/>
      <c r="GYU2" s="145"/>
      <c r="GYV2" s="145"/>
      <c r="GYW2" s="126"/>
      <c r="GYX2" s="126"/>
      <c r="GYY2" s="64"/>
      <c r="GYZ2" s="72"/>
      <c r="GZA2" s="145"/>
      <c r="GZB2" s="145"/>
      <c r="GZC2" s="126"/>
      <c r="GZD2" s="126"/>
      <c r="GZE2" s="64"/>
      <c r="GZF2" s="72"/>
      <c r="GZG2" s="145"/>
      <c r="GZH2" s="145"/>
      <c r="GZI2" s="126"/>
      <c r="GZJ2" s="126"/>
      <c r="GZK2" s="64"/>
      <c r="GZL2" s="72"/>
      <c r="GZM2" s="145"/>
      <c r="GZN2" s="145"/>
      <c r="GZO2" s="126"/>
      <c r="GZP2" s="126"/>
      <c r="GZQ2" s="64"/>
      <c r="GZR2" s="72"/>
      <c r="GZS2" s="145"/>
      <c r="GZT2" s="145"/>
      <c r="GZU2" s="126"/>
      <c r="GZV2" s="126"/>
      <c r="GZW2" s="64"/>
      <c r="GZX2" s="72"/>
      <c r="GZY2" s="145"/>
      <c r="GZZ2" s="145"/>
      <c r="HAA2" s="126"/>
      <c r="HAB2" s="126"/>
      <c r="HAC2" s="64"/>
      <c r="HAD2" s="72"/>
      <c r="HAE2" s="145"/>
      <c r="HAF2" s="145"/>
      <c r="HAG2" s="126"/>
      <c r="HAH2" s="126"/>
      <c r="HAI2" s="64"/>
      <c r="HAJ2" s="72"/>
      <c r="HAK2" s="145"/>
      <c r="HAL2" s="145"/>
      <c r="HAM2" s="126"/>
      <c r="HAN2" s="126"/>
      <c r="HAO2" s="64"/>
      <c r="HAP2" s="72"/>
      <c r="HAQ2" s="145"/>
      <c r="HAR2" s="145"/>
      <c r="HAS2" s="126"/>
      <c r="HAT2" s="126"/>
      <c r="HAU2" s="64"/>
      <c r="HAV2" s="72"/>
      <c r="HAW2" s="145"/>
      <c r="HAX2" s="145"/>
      <c r="HAY2" s="126"/>
      <c r="HAZ2" s="126"/>
      <c r="HBA2" s="64"/>
      <c r="HBB2" s="72"/>
      <c r="HBC2" s="145"/>
      <c r="HBD2" s="145"/>
      <c r="HBE2" s="126"/>
      <c r="HBF2" s="126"/>
      <c r="HBG2" s="64"/>
      <c r="HBH2" s="72"/>
      <c r="HBI2" s="145"/>
      <c r="HBJ2" s="145"/>
      <c r="HBK2" s="126"/>
      <c r="HBL2" s="126"/>
      <c r="HBM2" s="64"/>
      <c r="HBN2" s="72"/>
      <c r="HBO2" s="145"/>
      <c r="HBP2" s="145"/>
      <c r="HBQ2" s="126"/>
      <c r="HBR2" s="126"/>
      <c r="HBS2" s="64"/>
      <c r="HBT2" s="72"/>
      <c r="HBU2" s="145"/>
      <c r="HBV2" s="145"/>
      <c r="HBW2" s="126"/>
      <c r="HBX2" s="126"/>
      <c r="HBY2" s="64"/>
      <c r="HBZ2" s="72"/>
      <c r="HCA2" s="145"/>
      <c r="HCB2" s="145"/>
      <c r="HCC2" s="126"/>
      <c r="HCD2" s="126"/>
      <c r="HCE2" s="64"/>
      <c r="HCF2" s="72"/>
      <c r="HCG2" s="145"/>
      <c r="HCH2" s="145"/>
      <c r="HCI2" s="126"/>
      <c r="HCJ2" s="126"/>
      <c r="HCK2" s="64"/>
      <c r="HCL2" s="72"/>
      <c r="HCM2" s="145"/>
      <c r="HCN2" s="145"/>
      <c r="HCO2" s="126"/>
      <c r="HCP2" s="126"/>
      <c r="HCQ2" s="64"/>
      <c r="HCR2" s="72"/>
      <c r="HCS2" s="145"/>
      <c r="HCT2" s="145"/>
      <c r="HCU2" s="126"/>
      <c r="HCV2" s="126"/>
      <c r="HCW2" s="64"/>
      <c r="HCX2" s="72"/>
      <c r="HCY2" s="145"/>
      <c r="HCZ2" s="145"/>
      <c r="HDA2" s="126"/>
      <c r="HDB2" s="126"/>
      <c r="HDC2" s="64"/>
      <c r="HDD2" s="72"/>
      <c r="HDE2" s="145"/>
      <c r="HDF2" s="145"/>
      <c r="HDG2" s="126"/>
      <c r="HDH2" s="126"/>
      <c r="HDI2" s="64"/>
      <c r="HDJ2" s="72"/>
      <c r="HDK2" s="145"/>
      <c r="HDL2" s="145"/>
      <c r="HDM2" s="126"/>
      <c r="HDN2" s="126"/>
      <c r="HDO2" s="64"/>
      <c r="HDP2" s="72"/>
      <c r="HDQ2" s="145"/>
      <c r="HDR2" s="145"/>
      <c r="HDS2" s="126"/>
      <c r="HDT2" s="126"/>
      <c r="HDU2" s="64"/>
      <c r="HDV2" s="72"/>
      <c r="HDW2" s="145"/>
      <c r="HDX2" s="145"/>
      <c r="HDY2" s="126"/>
      <c r="HDZ2" s="126"/>
      <c r="HEA2" s="64"/>
      <c r="HEB2" s="72"/>
      <c r="HEC2" s="145"/>
      <c r="HED2" s="145"/>
      <c r="HEE2" s="126"/>
      <c r="HEF2" s="126"/>
      <c r="HEG2" s="64"/>
      <c r="HEH2" s="72"/>
      <c r="HEI2" s="145"/>
      <c r="HEJ2" s="145"/>
      <c r="HEK2" s="126"/>
      <c r="HEL2" s="126"/>
      <c r="HEM2" s="64"/>
      <c r="HEN2" s="72"/>
      <c r="HEO2" s="145"/>
      <c r="HEP2" s="145"/>
      <c r="HEQ2" s="126"/>
      <c r="HER2" s="126"/>
      <c r="HES2" s="64"/>
      <c r="HET2" s="72"/>
      <c r="HEU2" s="145"/>
      <c r="HEV2" s="145"/>
      <c r="HEW2" s="126"/>
      <c r="HEX2" s="126"/>
      <c r="HEY2" s="64"/>
      <c r="HEZ2" s="72"/>
      <c r="HFA2" s="145"/>
      <c r="HFB2" s="145"/>
      <c r="HFC2" s="126"/>
      <c r="HFD2" s="126"/>
      <c r="HFE2" s="64"/>
      <c r="HFF2" s="72"/>
      <c r="HFG2" s="145"/>
      <c r="HFH2" s="145"/>
      <c r="HFI2" s="126"/>
      <c r="HFJ2" s="126"/>
      <c r="HFK2" s="64"/>
      <c r="HFL2" s="72"/>
      <c r="HFM2" s="145"/>
      <c r="HFN2" s="145"/>
      <c r="HFO2" s="126"/>
      <c r="HFP2" s="126"/>
      <c r="HFQ2" s="64"/>
      <c r="HFR2" s="72"/>
      <c r="HFS2" s="145"/>
      <c r="HFT2" s="145"/>
      <c r="HFU2" s="126"/>
      <c r="HFV2" s="126"/>
      <c r="HFW2" s="64"/>
      <c r="HFX2" s="72"/>
      <c r="HFY2" s="145"/>
      <c r="HFZ2" s="145"/>
      <c r="HGA2" s="126"/>
      <c r="HGB2" s="126"/>
      <c r="HGC2" s="64"/>
      <c r="HGD2" s="72"/>
      <c r="HGE2" s="145"/>
      <c r="HGF2" s="145"/>
      <c r="HGG2" s="126"/>
      <c r="HGH2" s="126"/>
      <c r="HGI2" s="64"/>
      <c r="HGJ2" s="72"/>
      <c r="HGK2" s="145"/>
      <c r="HGL2" s="145"/>
      <c r="HGM2" s="126"/>
      <c r="HGN2" s="126"/>
      <c r="HGO2" s="64"/>
      <c r="HGP2" s="72"/>
      <c r="HGQ2" s="145"/>
      <c r="HGR2" s="145"/>
      <c r="HGS2" s="126"/>
      <c r="HGT2" s="126"/>
      <c r="HGU2" s="64"/>
      <c r="HGV2" s="72"/>
      <c r="HGW2" s="145"/>
      <c r="HGX2" s="145"/>
      <c r="HGY2" s="126"/>
      <c r="HGZ2" s="126"/>
      <c r="HHA2" s="64"/>
      <c r="HHB2" s="72"/>
      <c r="HHC2" s="145"/>
      <c r="HHD2" s="145"/>
      <c r="HHE2" s="126"/>
      <c r="HHF2" s="126"/>
      <c r="HHG2" s="64"/>
      <c r="HHH2" s="72"/>
      <c r="HHI2" s="145"/>
      <c r="HHJ2" s="145"/>
      <c r="HHK2" s="126"/>
      <c r="HHL2" s="126"/>
      <c r="HHM2" s="64"/>
      <c r="HHN2" s="72"/>
      <c r="HHO2" s="145"/>
      <c r="HHP2" s="145"/>
      <c r="HHQ2" s="126"/>
      <c r="HHR2" s="126"/>
      <c r="HHS2" s="64"/>
      <c r="HHT2" s="72"/>
      <c r="HHU2" s="145"/>
      <c r="HHV2" s="145"/>
      <c r="HHW2" s="126"/>
      <c r="HHX2" s="126"/>
      <c r="HHY2" s="64"/>
      <c r="HHZ2" s="72"/>
      <c r="HIA2" s="145"/>
      <c r="HIB2" s="145"/>
      <c r="HIC2" s="126"/>
      <c r="HID2" s="126"/>
      <c r="HIE2" s="64"/>
      <c r="HIF2" s="72"/>
      <c r="HIG2" s="145"/>
      <c r="HIH2" s="145"/>
      <c r="HII2" s="126"/>
      <c r="HIJ2" s="126"/>
      <c r="HIK2" s="64"/>
      <c r="HIL2" s="72"/>
      <c r="HIM2" s="145"/>
      <c r="HIN2" s="145"/>
      <c r="HIO2" s="126"/>
      <c r="HIP2" s="126"/>
      <c r="HIQ2" s="64"/>
      <c r="HIR2" s="72"/>
      <c r="HIS2" s="145"/>
      <c r="HIT2" s="145"/>
      <c r="HIU2" s="126"/>
      <c r="HIV2" s="126"/>
      <c r="HIW2" s="64"/>
      <c r="HIX2" s="72"/>
      <c r="HIY2" s="145"/>
      <c r="HIZ2" s="145"/>
      <c r="HJA2" s="126"/>
      <c r="HJB2" s="126"/>
      <c r="HJC2" s="64"/>
      <c r="HJD2" s="72"/>
      <c r="HJE2" s="145"/>
      <c r="HJF2" s="145"/>
      <c r="HJG2" s="126"/>
      <c r="HJH2" s="126"/>
      <c r="HJI2" s="64"/>
      <c r="HJJ2" s="72"/>
      <c r="HJK2" s="145"/>
      <c r="HJL2" s="145"/>
      <c r="HJM2" s="126"/>
      <c r="HJN2" s="126"/>
      <c r="HJO2" s="64"/>
      <c r="HJP2" s="72"/>
      <c r="HJQ2" s="145"/>
      <c r="HJR2" s="145"/>
      <c r="HJS2" s="126"/>
      <c r="HJT2" s="126"/>
      <c r="HJU2" s="64"/>
      <c r="HJV2" s="72"/>
      <c r="HJW2" s="145"/>
      <c r="HJX2" s="145"/>
      <c r="HJY2" s="126"/>
      <c r="HJZ2" s="126"/>
      <c r="HKA2" s="64"/>
      <c r="HKB2" s="72"/>
      <c r="HKC2" s="145"/>
      <c r="HKD2" s="145"/>
      <c r="HKE2" s="126"/>
      <c r="HKF2" s="126"/>
      <c r="HKG2" s="64"/>
      <c r="HKH2" s="72"/>
      <c r="HKI2" s="145"/>
      <c r="HKJ2" s="145"/>
      <c r="HKK2" s="126"/>
      <c r="HKL2" s="126"/>
      <c r="HKM2" s="64"/>
      <c r="HKN2" s="72"/>
      <c r="HKO2" s="145"/>
      <c r="HKP2" s="145"/>
      <c r="HKQ2" s="126"/>
      <c r="HKR2" s="126"/>
      <c r="HKS2" s="64"/>
      <c r="HKT2" s="72"/>
      <c r="HKU2" s="145"/>
      <c r="HKV2" s="145"/>
      <c r="HKW2" s="126"/>
      <c r="HKX2" s="126"/>
      <c r="HKY2" s="64"/>
      <c r="HKZ2" s="72"/>
      <c r="HLA2" s="145"/>
      <c r="HLB2" s="145"/>
      <c r="HLC2" s="126"/>
      <c r="HLD2" s="126"/>
      <c r="HLE2" s="64"/>
      <c r="HLF2" s="72"/>
      <c r="HLG2" s="145"/>
      <c r="HLH2" s="145"/>
      <c r="HLI2" s="126"/>
      <c r="HLJ2" s="126"/>
      <c r="HLK2" s="64"/>
      <c r="HLL2" s="72"/>
      <c r="HLM2" s="145"/>
      <c r="HLN2" s="145"/>
      <c r="HLO2" s="126"/>
      <c r="HLP2" s="126"/>
      <c r="HLQ2" s="64"/>
      <c r="HLR2" s="72"/>
      <c r="HLS2" s="145"/>
      <c r="HLT2" s="145"/>
      <c r="HLU2" s="126"/>
      <c r="HLV2" s="126"/>
      <c r="HLW2" s="64"/>
      <c r="HLX2" s="72"/>
      <c r="HLY2" s="145"/>
      <c r="HLZ2" s="145"/>
      <c r="HMA2" s="126"/>
      <c r="HMB2" s="126"/>
      <c r="HMC2" s="64"/>
      <c r="HMD2" s="72"/>
      <c r="HME2" s="145"/>
      <c r="HMF2" s="145"/>
      <c r="HMG2" s="126"/>
      <c r="HMH2" s="126"/>
      <c r="HMI2" s="64"/>
      <c r="HMJ2" s="72"/>
      <c r="HMK2" s="145"/>
      <c r="HML2" s="145"/>
      <c r="HMM2" s="126"/>
      <c r="HMN2" s="126"/>
      <c r="HMO2" s="64"/>
      <c r="HMP2" s="72"/>
      <c r="HMQ2" s="145"/>
      <c r="HMR2" s="145"/>
      <c r="HMS2" s="126"/>
      <c r="HMT2" s="126"/>
      <c r="HMU2" s="64"/>
      <c r="HMV2" s="72"/>
      <c r="HMW2" s="145"/>
      <c r="HMX2" s="145"/>
      <c r="HMY2" s="126"/>
      <c r="HMZ2" s="126"/>
      <c r="HNA2" s="64"/>
      <c r="HNB2" s="72"/>
      <c r="HNC2" s="145"/>
      <c r="HND2" s="145"/>
      <c r="HNE2" s="126"/>
      <c r="HNF2" s="126"/>
      <c r="HNG2" s="64"/>
      <c r="HNH2" s="72"/>
      <c r="HNI2" s="145"/>
      <c r="HNJ2" s="145"/>
      <c r="HNK2" s="126"/>
      <c r="HNL2" s="126"/>
      <c r="HNM2" s="64"/>
      <c r="HNN2" s="72"/>
      <c r="HNO2" s="145"/>
      <c r="HNP2" s="145"/>
      <c r="HNQ2" s="126"/>
      <c r="HNR2" s="126"/>
      <c r="HNS2" s="64"/>
      <c r="HNT2" s="72"/>
      <c r="HNU2" s="145"/>
      <c r="HNV2" s="145"/>
      <c r="HNW2" s="126"/>
      <c r="HNX2" s="126"/>
      <c r="HNY2" s="64"/>
      <c r="HNZ2" s="72"/>
      <c r="HOA2" s="145"/>
      <c r="HOB2" s="145"/>
      <c r="HOC2" s="126"/>
      <c r="HOD2" s="126"/>
      <c r="HOE2" s="64"/>
      <c r="HOF2" s="72"/>
      <c r="HOG2" s="145"/>
      <c r="HOH2" s="145"/>
      <c r="HOI2" s="126"/>
      <c r="HOJ2" s="126"/>
      <c r="HOK2" s="64"/>
      <c r="HOL2" s="72"/>
      <c r="HOM2" s="145"/>
      <c r="HON2" s="145"/>
      <c r="HOO2" s="126"/>
      <c r="HOP2" s="126"/>
      <c r="HOQ2" s="64"/>
      <c r="HOR2" s="72"/>
      <c r="HOS2" s="145"/>
      <c r="HOT2" s="145"/>
      <c r="HOU2" s="126"/>
      <c r="HOV2" s="126"/>
      <c r="HOW2" s="64"/>
      <c r="HOX2" s="72"/>
      <c r="HOY2" s="145"/>
      <c r="HOZ2" s="145"/>
      <c r="HPA2" s="126"/>
      <c r="HPB2" s="126"/>
      <c r="HPC2" s="64"/>
      <c r="HPD2" s="72"/>
      <c r="HPE2" s="145"/>
      <c r="HPF2" s="145"/>
      <c r="HPG2" s="126"/>
      <c r="HPH2" s="126"/>
      <c r="HPI2" s="64"/>
      <c r="HPJ2" s="72"/>
      <c r="HPK2" s="145"/>
      <c r="HPL2" s="145"/>
      <c r="HPM2" s="126"/>
      <c r="HPN2" s="126"/>
      <c r="HPO2" s="64"/>
      <c r="HPP2" s="72"/>
      <c r="HPQ2" s="145"/>
      <c r="HPR2" s="145"/>
      <c r="HPS2" s="126"/>
      <c r="HPT2" s="126"/>
      <c r="HPU2" s="64"/>
      <c r="HPV2" s="72"/>
      <c r="HPW2" s="145"/>
      <c r="HPX2" s="145"/>
      <c r="HPY2" s="126"/>
      <c r="HPZ2" s="126"/>
      <c r="HQA2" s="64"/>
      <c r="HQB2" s="72"/>
      <c r="HQC2" s="145"/>
      <c r="HQD2" s="145"/>
      <c r="HQE2" s="126"/>
      <c r="HQF2" s="126"/>
      <c r="HQG2" s="64"/>
      <c r="HQH2" s="72"/>
      <c r="HQI2" s="145"/>
      <c r="HQJ2" s="145"/>
      <c r="HQK2" s="126"/>
      <c r="HQL2" s="126"/>
      <c r="HQM2" s="64"/>
      <c r="HQN2" s="72"/>
      <c r="HQO2" s="145"/>
      <c r="HQP2" s="145"/>
      <c r="HQQ2" s="126"/>
      <c r="HQR2" s="126"/>
      <c r="HQS2" s="64"/>
      <c r="HQT2" s="72"/>
      <c r="HQU2" s="145"/>
      <c r="HQV2" s="145"/>
      <c r="HQW2" s="126"/>
      <c r="HQX2" s="126"/>
      <c r="HQY2" s="64"/>
      <c r="HQZ2" s="72"/>
      <c r="HRA2" s="145"/>
      <c r="HRB2" s="145"/>
      <c r="HRC2" s="126"/>
      <c r="HRD2" s="126"/>
      <c r="HRE2" s="64"/>
      <c r="HRF2" s="72"/>
      <c r="HRG2" s="145"/>
      <c r="HRH2" s="145"/>
      <c r="HRI2" s="126"/>
      <c r="HRJ2" s="126"/>
      <c r="HRK2" s="64"/>
      <c r="HRL2" s="72"/>
      <c r="HRM2" s="145"/>
      <c r="HRN2" s="145"/>
      <c r="HRO2" s="126"/>
      <c r="HRP2" s="126"/>
      <c r="HRQ2" s="64"/>
      <c r="HRR2" s="72"/>
      <c r="HRS2" s="145"/>
      <c r="HRT2" s="145"/>
      <c r="HRU2" s="126"/>
      <c r="HRV2" s="126"/>
      <c r="HRW2" s="64"/>
      <c r="HRX2" s="72"/>
      <c r="HRY2" s="145"/>
      <c r="HRZ2" s="145"/>
      <c r="HSA2" s="126"/>
      <c r="HSB2" s="126"/>
      <c r="HSC2" s="64"/>
      <c r="HSD2" s="72"/>
      <c r="HSE2" s="145"/>
      <c r="HSF2" s="145"/>
      <c r="HSG2" s="126"/>
      <c r="HSH2" s="126"/>
      <c r="HSI2" s="64"/>
      <c r="HSJ2" s="72"/>
      <c r="HSK2" s="145"/>
      <c r="HSL2" s="145"/>
      <c r="HSM2" s="126"/>
      <c r="HSN2" s="126"/>
      <c r="HSO2" s="64"/>
      <c r="HSP2" s="72"/>
      <c r="HSQ2" s="145"/>
      <c r="HSR2" s="145"/>
      <c r="HSS2" s="126"/>
      <c r="HST2" s="126"/>
      <c r="HSU2" s="64"/>
      <c r="HSV2" s="72"/>
      <c r="HSW2" s="145"/>
      <c r="HSX2" s="145"/>
      <c r="HSY2" s="126"/>
      <c r="HSZ2" s="126"/>
      <c r="HTA2" s="64"/>
      <c r="HTB2" s="72"/>
      <c r="HTC2" s="145"/>
      <c r="HTD2" s="145"/>
      <c r="HTE2" s="126"/>
      <c r="HTF2" s="126"/>
      <c r="HTG2" s="64"/>
      <c r="HTH2" s="72"/>
      <c r="HTI2" s="145"/>
      <c r="HTJ2" s="145"/>
      <c r="HTK2" s="126"/>
      <c r="HTL2" s="126"/>
      <c r="HTM2" s="64"/>
      <c r="HTN2" s="72"/>
      <c r="HTO2" s="145"/>
      <c r="HTP2" s="145"/>
      <c r="HTQ2" s="126"/>
      <c r="HTR2" s="126"/>
      <c r="HTS2" s="64"/>
      <c r="HTT2" s="72"/>
      <c r="HTU2" s="145"/>
      <c r="HTV2" s="145"/>
      <c r="HTW2" s="126"/>
      <c r="HTX2" s="126"/>
      <c r="HTY2" s="64"/>
      <c r="HTZ2" s="72"/>
      <c r="HUA2" s="145"/>
      <c r="HUB2" s="145"/>
      <c r="HUC2" s="126"/>
      <c r="HUD2" s="126"/>
      <c r="HUE2" s="64"/>
      <c r="HUF2" s="72"/>
      <c r="HUG2" s="145"/>
      <c r="HUH2" s="145"/>
      <c r="HUI2" s="126"/>
      <c r="HUJ2" s="126"/>
      <c r="HUK2" s="64"/>
      <c r="HUL2" s="72"/>
      <c r="HUM2" s="145"/>
      <c r="HUN2" s="145"/>
      <c r="HUO2" s="126"/>
      <c r="HUP2" s="126"/>
      <c r="HUQ2" s="64"/>
      <c r="HUR2" s="72"/>
      <c r="HUS2" s="145"/>
      <c r="HUT2" s="145"/>
      <c r="HUU2" s="126"/>
      <c r="HUV2" s="126"/>
      <c r="HUW2" s="64"/>
      <c r="HUX2" s="72"/>
      <c r="HUY2" s="145"/>
      <c r="HUZ2" s="145"/>
      <c r="HVA2" s="126"/>
      <c r="HVB2" s="126"/>
      <c r="HVC2" s="64"/>
      <c r="HVD2" s="72"/>
      <c r="HVE2" s="145"/>
      <c r="HVF2" s="145"/>
      <c r="HVG2" s="126"/>
      <c r="HVH2" s="126"/>
      <c r="HVI2" s="64"/>
      <c r="HVJ2" s="72"/>
      <c r="HVK2" s="145"/>
      <c r="HVL2" s="145"/>
      <c r="HVM2" s="126"/>
      <c r="HVN2" s="126"/>
      <c r="HVO2" s="64"/>
      <c r="HVP2" s="72"/>
      <c r="HVQ2" s="145"/>
      <c r="HVR2" s="145"/>
      <c r="HVS2" s="126"/>
      <c r="HVT2" s="126"/>
      <c r="HVU2" s="64"/>
      <c r="HVV2" s="72"/>
      <c r="HVW2" s="145"/>
      <c r="HVX2" s="145"/>
      <c r="HVY2" s="126"/>
      <c r="HVZ2" s="126"/>
      <c r="HWA2" s="64"/>
      <c r="HWB2" s="72"/>
      <c r="HWC2" s="145"/>
      <c r="HWD2" s="145"/>
      <c r="HWE2" s="126"/>
      <c r="HWF2" s="126"/>
      <c r="HWG2" s="64"/>
      <c r="HWH2" s="72"/>
      <c r="HWI2" s="145"/>
      <c r="HWJ2" s="145"/>
      <c r="HWK2" s="126"/>
      <c r="HWL2" s="126"/>
      <c r="HWM2" s="64"/>
      <c r="HWN2" s="72"/>
      <c r="HWO2" s="145"/>
      <c r="HWP2" s="145"/>
      <c r="HWQ2" s="126"/>
      <c r="HWR2" s="126"/>
      <c r="HWS2" s="64"/>
      <c r="HWT2" s="72"/>
      <c r="HWU2" s="145"/>
      <c r="HWV2" s="145"/>
      <c r="HWW2" s="126"/>
      <c r="HWX2" s="126"/>
      <c r="HWY2" s="64"/>
      <c r="HWZ2" s="72"/>
      <c r="HXA2" s="145"/>
      <c r="HXB2" s="145"/>
      <c r="HXC2" s="126"/>
      <c r="HXD2" s="126"/>
      <c r="HXE2" s="64"/>
      <c r="HXF2" s="72"/>
      <c r="HXG2" s="145"/>
      <c r="HXH2" s="145"/>
      <c r="HXI2" s="126"/>
      <c r="HXJ2" s="126"/>
      <c r="HXK2" s="64"/>
      <c r="HXL2" s="72"/>
      <c r="HXM2" s="145"/>
      <c r="HXN2" s="145"/>
      <c r="HXO2" s="126"/>
      <c r="HXP2" s="126"/>
      <c r="HXQ2" s="64"/>
      <c r="HXR2" s="72"/>
      <c r="HXS2" s="145"/>
      <c r="HXT2" s="145"/>
      <c r="HXU2" s="126"/>
      <c r="HXV2" s="126"/>
      <c r="HXW2" s="64"/>
      <c r="HXX2" s="72"/>
      <c r="HXY2" s="145"/>
      <c r="HXZ2" s="145"/>
      <c r="HYA2" s="126"/>
      <c r="HYB2" s="126"/>
      <c r="HYC2" s="64"/>
      <c r="HYD2" s="72"/>
      <c r="HYE2" s="145"/>
      <c r="HYF2" s="145"/>
      <c r="HYG2" s="126"/>
      <c r="HYH2" s="126"/>
      <c r="HYI2" s="64"/>
      <c r="HYJ2" s="72"/>
      <c r="HYK2" s="145"/>
      <c r="HYL2" s="145"/>
      <c r="HYM2" s="126"/>
      <c r="HYN2" s="126"/>
      <c r="HYO2" s="64"/>
      <c r="HYP2" s="72"/>
      <c r="HYQ2" s="145"/>
      <c r="HYR2" s="145"/>
      <c r="HYS2" s="126"/>
      <c r="HYT2" s="126"/>
      <c r="HYU2" s="64"/>
      <c r="HYV2" s="72"/>
      <c r="HYW2" s="145"/>
      <c r="HYX2" s="145"/>
      <c r="HYY2" s="126"/>
      <c r="HYZ2" s="126"/>
      <c r="HZA2" s="64"/>
      <c r="HZB2" s="72"/>
      <c r="HZC2" s="145"/>
      <c r="HZD2" s="145"/>
      <c r="HZE2" s="126"/>
      <c r="HZF2" s="126"/>
      <c r="HZG2" s="64"/>
      <c r="HZH2" s="72"/>
      <c r="HZI2" s="145"/>
      <c r="HZJ2" s="145"/>
      <c r="HZK2" s="126"/>
      <c r="HZL2" s="126"/>
      <c r="HZM2" s="64"/>
      <c r="HZN2" s="72"/>
      <c r="HZO2" s="145"/>
      <c r="HZP2" s="145"/>
      <c r="HZQ2" s="126"/>
      <c r="HZR2" s="126"/>
      <c r="HZS2" s="64"/>
      <c r="HZT2" s="72"/>
      <c r="HZU2" s="145"/>
      <c r="HZV2" s="145"/>
      <c r="HZW2" s="126"/>
      <c r="HZX2" s="126"/>
      <c r="HZY2" s="64"/>
      <c r="HZZ2" s="72"/>
      <c r="IAA2" s="145"/>
      <c r="IAB2" s="145"/>
      <c r="IAC2" s="126"/>
      <c r="IAD2" s="126"/>
      <c r="IAE2" s="64"/>
      <c r="IAF2" s="72"/>
      <c r="IAG2" s="145"/>
      <c r="IAH2" s="145"/>
      <c r="IAI2" s="126"/>
      <c r="IAJ2" s="126"/>
      <c r="IAK2" s="64"/>
      <c r="IAL2" s="72"/>
      <c r="IAM2" s="145"/>
      <c r="IAN2" s="145"/>
      <c r="IAO2" s="126"/>
      <c r="IAP2" s="126"/>
      <c r="IAQ2" s="64"/>
      <c r="IAR2" s="72"/>
      <c r="IAS2" s="145"/>
      <c r="IAT2" s="145"/>
      <c r="IAU2" s="126"/>
      <c r="IAV2" s="126"/>
      <c r="IAW2" s="64"/>
      <c r="IAX2" s="72"/>
      <c r="IAY2" s="145"/>
      <c r="IAZ2" s="145"/>
      <c r="IBA2" s="126"/>
      <c r="IBB2" s="126"/>
      <c r="IBC2" s="64"/>
      <c r="IBD2" s="72"/>
      <c r="IBE2" s="145"/>
      <c r="IBF2" s="145"/>
      <c r="IBG2" s="126"/>
      <c r="IBH2" s="126"/>
      <c r="IBI2" s="64"/>
      <c r="IBJ2" s="72"/>
      <c r="IBK2" s="145"/>
      <c r="IBL2" s="145"/>
      <c r="IBM2" s="126"/>
      <c r="IBN2" s="126"/>
      <c r="IBO2" s="64"/>
      <c r="IBP2" s="72"/>
      <c r="IBQ2" s="145"/>
      <c r="IBR2" s="145"/>
      <c r="IBS2" s="126"/>
      <c r="IBT2" s="126"/>
      <c r="IBU2" s="64"/>
      <c r="IBV2" s="72"/>
      <c r="IBW2" s="145"/>
      <c r="IBX2" s="145"/>
      <c r="IBY2" s="126"/>
      <c r="IBZ2" s="126"/>
      <c r="ICA2" s="64"/>
      <c r="ICB2" s="72"/>
      <c r="ICC2" s="145"/>
      <c r="ICD2" s="145"/>
      <c r="ICE2" s="126"/>
      <c r="ICF2" s="126"/>
      <c r="ICG2" s="64"/>
      <c r="ICH2" s="72"/>
      <c r="ICI2" s="145"/>
      <c r="ICJ2" s="145"/>
      <c r="ICK2" s="126"/>
      <c r="ICL2" s="126"/>
      <c r="ICM2" s="64"/>
      <c r="ICN2" s="72"/>
      <c r="ICO2" s="145"/>
      <c r="ICP2" s="145"/>
      <c r="ICQ2" s="126"/>
      <c r="ICR2" s="126"/>
      <c r="ICS2" s="64"/>
      <c r="ICT2" s="72"/>
      <c r="ICU2" s="145"/>
      <c r="ICV2" s="145"/>
      <c r="ICW2" s="126"/>
      <c r="ICX2" s="126"/>
      <c r="ICY2" s="64"/>
      <c r="ICZ2" s="72"/>
      <c r="IDA2" s="145"/>
      <c r="IDB2" s="145"/>
      <c r="IDC2" s="126"/>
      <c r="IDD2" s="126"/>
      <c r="IDE2" s="64"/>
      <c r="IDF2" s="72"/>
      <c r="IDG2" s="145"/>
      <c r="IDH2" s="145"/>
      <c r="IDI2" s="126"/>
      <c r="IDJ2" s="126"/>
      <c r="IDK2" s="64"/>
      <c r="IDL2" s="72"/>
      <c r="IDM2" s="145"/>
      <c r="IDN2" s="145"/>
      <c r="IDO2" s="126"/>
      <c r="IDP2" s="126"/>
      <c r="IDQ2" s="64"/>
      <c r="IDR2" s="72"/>
      <c r="IDS2" s="145"/>
      <c r="IDT2" s="145"/>
      <c r="IDU2" s="126"/>
      <c r="IDV2" s="126"/>
      <c r="IDW2" s="64"/>
      <c r="IDX2" s="72"/>
      <c r="IDY2" s="145"/>
      <c r="IDZ2" s="145"/>
      <c r="IEA2" s="126"/>
      <c r="IEB2" s="126"/>
      <c r="IEC2" s="64"/>
      <c r="IED2" s="72"/>
      <c r="IEE2" s="145"/>
      <c r="IEF2" s="145"/>
      <c r="IEG2" s="126"/>
      <c r="IEH2" s="126"/>
      <c r="IEI2" s="64"/>
      <c r="IEJ2" s="72"/>
      <c r="IEK2" s="145"/>
      <c r="IEL2" s="145"/>
      <c r="IEM2" s="126"/>
      <c r="IEN2" s="126"/>
      <c r="IEO2" s="64"/>
      <c r="IEP2" s="72"/>
      <c r="IEQ2" s="145"/>
      <c r="IER2" s="145"/>
      <c r="IES2" s="126"/>
      <c r="IET2" s="126"/>
      <c r="IEU2" s="64"/>
      <c r="IEV2" s="72"/>
      <c r="IEW2" s="145"/>
      <c r="IEX2" s="145"/>
      <c r="IEY2" s="126"/>
      <c r="IEZ2" s="126"/>
      <c r="IFA2" s="64"/>
      <c r="IFB2" s="72"/>
      <c r="IFC2" s="145"/>
      <c r="IFD2" s="145"/>
      <c r="IFE2" s="126"/>
      <c r="IFF2" s="126"/>
      <c r="IFG2" s="64"/>
      <c r="IFH2" s="72"/>
      <c r="IFI2" s="145"/>
      <c r="IFJ2" s="145"/>
      <c r="IFK2" s="126"/>
      <c r="IFL2" s="126"/>
      <c r="IFM2" s="64"/>
      <c r="IFN2" s="72"/>
      <c r="IFO2" s="145"/>
      <c r="IFP2" s="145"/>
      <c r="IFQ2" s="126"/>
      <c r="IFR2" s="126"/>
      <c r="IFS2" s="64"/>
      <c r="IFT2" s="72"/>
      <c r="IFU2" s="145"/>
      <c r="IFV2" s="145"/>
      <c r="IFW2" s="126"/>
      <c r="IFX2" s="126"/>
      <c r="IFY2" s="64"/>
      <c r="IFZ2" s="72"/>
      <c r="IGA2" s="145"/>
      <c r="IGB2" s="145"/>
      <c r="IGC2" s="126"/>
      <c r="IGD2" s="126"/>
      <c r="IGE2" s="64"/>
      <c r="IGF2" s="72"/>
      <c r="IGG2" s="145"/>
      <c r="IGH2" s="145"/>
      <c r="IGI2" s="126"/>
      <c r="IGJ2" s="126"/>
      <c r="IGK2" s="64"/>
      <c r="IGL2" s="72"/>
      <c r="IGM2" s="145"/>
      <c r="IGN2" s="145"/>
      <c r="IGO2" s="126"/>
      <c r="IGP2" s="126"/>
      <c r="IGQ2" s="64"/>
      <c r="IGR2" s="72"/>
      <c r="IGS2" s="145"/>
      <c r="IGT2" s="145"/>
      <c r="IGU2" s="126"/>
      <c r="IGV2" s="126"/>
      <c r="IGW2" s="64"/>
      <c r="IGX2" s="72"/>
      <c r="IGY2" s="145"/>
      <c r="IGZ2" s="145"/>
      <c r="IHA2" s="126"/>
      <c r="IHB2" s="126"/>
      <c r="IHC2" s="64"/>
      <c r="IHD2" s="72"/>
      <c r="IHE2" s="145"/>
      <c r="IHF2" s="145"/>
      <c r="IHG2" s="126"/>
      <c r="IHH2" s="126"/>
      <c r="IHI2" s="64"/>
      <c r="IHJ2" s="72"/>
      <c r="IHK2" s="145"/>
      <c r="IHL2" s="145"/>
      <c r="IHM2" s="126"/>
      <c r="IHN2" s="126"/>
      <c r="IHO2" s="64"/>
      <c r="IHP2" s="72"/>
      <c r="IHQ2" s="145"/>
      <c r="IHR2" s="145"/>
      <c r="IHS2" s="126"/>
      <c r="IHT2" s="126"/>
      <c r="IHU2" s="64"/>
      <c r="IHV2" s="72"/>
      <c r="IHW2" s="145"/>
      <c r="IHX2" s="145"/>
      <c r="IHY2" s="126"/>
      <c r="IHZ2" s="126"/>
      <c r="IIA2" s="64"/>
      <c r="IIB2" s="72"/>
      <c r="IIC2" s="145"/>
      <c r="IID2" s="145"/>
      <c r="IIE2" s="126"/>
      <c r="IIF2" s="126"/>
      <c r="IIG2" s="64"/>
      <c r="IIH2" s="72"/>
      <c r="III2" s="145"/>
      <c r="IIJ2" s="145"/>
      <c r="IIK2" s="126"/>
      <c r="IIL2" s="126"/>
      <c r="IIM2" s="64"/>
      <c r="IIN2" s="72"/>
      <c r="IIO2" s="145"/>
      <c r="IIP2" s="145"/>
      <c r="IIQ2" s="126"/>
      <c r="IIR2" s="126"/>
      <c r="IIS2" s="64"/>
      <c r="IIT2" s="72"/>
      <c r="IIU2" s="145"/>
      <c r="IIV2" s="145"/>
      <c r="IIW2" s="126"/>
      <c r="IIX2" s="126"/>
      <c r="IIY2" s="64"/>
      <c r="IIZ2" s="72"/>
      <c r="IJA2" s="145"/>
      <c r="IJB2" s="145"/>
      <c r="IJC2" s="126"/>
      <c r="IJD2" s="126"/>
      <c r="IJE2" s="64"/>
      <c r="IJF2" s="72"/>
      <c r="IJG2" s="145"/>
      <c r="IJH2" s="145"/>
      <c r="IJI2" s="126"/>
      <c r="IJJ2" s="126"/>
      <c r="IJK2" s="64"/>
      <c r="IJL2" s="72"/>
      <c r="IJM2" s="145"/>
      <c r="IJN2" s="145"/>
      <c r="IJO2" s="126"/>
      <c r="IJP2" s="126"/>
      <c r="IJQ2" s="64"/>
      <c r="IJR2" s="72"/>
      <c r="IJS2" s="145"/>
      <c r="IJT2" s="145"/>
      <c r="IJU2" s="126"/>
      <c r="IJV2" s="126"/>
      <c r="IJW2" s="64"/>
      <c r="IJX2" s="72"/>
      <c r="IJY2" s="145"/>
      <c r="IJZ2" s="145"/>
      <c r="IKA2" s="126"/>
      <c r="IKB2" s="126"/>
      <c r="IKC2" s="64"/>
      <c r="IKD2" s="72"/>
      <c r="IKE2" s="145"/>
      <c r="IKF2" s="145"/>
      <c r="IKG2" s="126"/>
      <c r="IKH2" s="126"/>
      <c r="IKI2" s="64"/>
      <c r="IKJ2" s="72"/>
      <c r="IKK2" s="145"/>
      <c r="IKL2" s="145"/>
      <c r="IKM2" s="126"/>
      <c r="IKN2" s="126"/>
      <c r="IKO2" s="64"/>
      <c r="IKP2" s="72"/>
      <c r="IKQ2" s="145"/>
      <c r="IKR2" s="145"/>
      <c r="IKS2" s="126"/>
      <c r="IKT2" s="126"/>
      <c r="IKU2" s="64"/>
      <c r="IKV2" s="72"/>
      <c r="IKW2" s="145"/>
      <c r="IKX2" s="145"/>
      <c r="IKY2" s="126"/>
      <c r="IKZ2" s="126"/>
      <c r="ILA2" s="64"/>
      <c r="ILB2" s="72"/>
      <c r="ILC2" s="145"/>
      <c r="ILD2" s="145"/>
      <c r="ILE2" s="126"/>
      <c r="ILF2" s="126"/>
      <c r="ILG2" s="64"/>
      <c r="ILH2" s="72"/>
      <c r="ILI2" s="145"/>
      <c r="ILJ2" s="145"/>
      <c r="ILK2" s="126"/>
      <c r="ILL2" s="126"/>
      <c r="ILM2" s="64"/>
      <c r="ILN2" s="72"/>
      <c r="ILO2" s="145"/>
      <c r="ILP2" s="145"/>
      <c r="ILQ2" s="126"/>
      <c r="ILR2" s="126"/>
      <c r="ILS2" s="64"/>
      <c r="ILT2" s="72"/>
      <c r="ILU2" s="145"/>
      <c r="ILV2" s="145"/>
      <c r="ILW2" s="126"/>
      <c r="ILX2" s="126"/>
      <c r="ILY2" s="64"/>
      <c r="ILZ2" s="72"/>
      <c r="IMA2" s="145"/>
      <c r="IMB2" s="145"/>
      <c r="IMC2" s="126"/>
      <c r="IMD2" s="126"/>
      <c r="IME2" s="64"/>
      <c r="IMF2" s="72"/>
      <c r="IMG2" s="145"/>
      <c r="IMH2" s="145"/>
      <c r="IMI2" s="126"/>
      <c r="IMJ2" s="126"/>
      <c r="IMK2" s="64"/>
      <c r="IML2" s="72"/>
      <c r="IMM2" s="145"/>
      <c r="IMN2" s="145"/>
      <c r="IMO2" s="126"/>
      <c r="IMP2" s="126"/>
      <c r="IMQ2" s="64"/>
      <c r="IMR2" s="72"/>
      <c r="IMS2" s="145"/>
      <c r="IMT2" s="145"/>
      <c r="IMU2" s="126"/>
      <c r="IMV2" s="126"/>
      <c r="IMW2" s="64"/>
      <c r="IMX2" s="72"/>
      <c r="IMY2" s="145"/>
      <c r="IMZ2" s="145"/>
      <c r="INA2" s="126"/>
      <c r="INB2" s="126"/>
      <c r="INC2" s="64"/>
      <c r="IND2" s="72"/>
      <c r="INE2" s="145"/>
      <c r="INF2" s="145"/>
      <c r="ING2" s="126"/>
      <c r="INH2" s="126"/>
      <c r="INI2" s="64"/>
      <c r="INJ2" s="72"/>
      <c r="INK2" s="145"/>
      <c r="INL2" s="145"/>
      <c r="INM2" s="126"/>
      <c r="INN2" s="126"/>
      <c r="INO2" s="64"/>
      <c r="INP2" s="72"/>
      <c r="INQ2" s="145"/>
      <c r="INR2" s="145"/>
      <c r="INS2" s="126"/>
      <c r="INT2" s="126"/>
      <c r="INU2" s="64"/>
      <c r="INV2" s="72"/>
      <c r="INW2" s="145"/>
      <c r="INX2" s="145"/>
      <c r="INY2" s="126"/>
      <c r="INZ2" s="126"/>
      <c r="IOA2" s="64"/>
      <c r="IOB2" s="72"/>
      <c r="IOC2" s="145"/>
      <c r="IOD2" s="145"/>
      <c r="IOE2" s="126"/>
      <c r="IOF2" s="126"/>
      <c r="IOG2" s="64"/>
      <c r="IOH2" s="72"/>
      <c r="IOI2" s="145"/>
      <c r="IOJ2" s="145"/>
      <c r="IOK2" s="126"/>
      <c r="IOL2" s="126"/>
      <c r="IOM2" s="64"/>
      <c r="ION2" s="72"/>
      <c r="IOO2" s="145"/>
      <c r="IOP2" s="145"/>
      <c r="IOQ2" s="126"/>
      <c r="IOR2" s="126"/>
      <c r="IOS2" s="64"/>
      <c r="IOT2" s="72"/>
      <c r="IOU2" s="145"/>
      <c r="IOV2" s="145"/>
      <c r="IOW2" s="126"/>
      <c r="IOX2" s="126"/>
      <c r="IOY2" s="64"/>
      <c r="IOZ2" s="72"/>
      <c r="IPA2" s="145"/>
      <c r="IPB2" s="145"/>
      <c r="IPC2" s="126"/>
      <c r="IPD2" s="126"/>
      <c r="IPE2" s="64"/>
      <c r="IPF2" s="72"/>
      <c r="IPG2" s="145"/>
      <c r="IPH2" s="145"/>
      <c r="IPI2" s="126"/>
      <c r="IPJ2" s="126"/>
      <c r="IPK2" s="64"/>
      <c r="IPL2" s="72"/>
      <c r="IPM2" s="145"/>
      <c r="IPN2" s="145"/>
      <c r="IPO2" s="126"/>
      <c r="IPP2" s="126"/>
      <c r="IPQ2" s="64"/>
      <c r="IPR2" s="72"/>
      <c r="IPS2" s="145"/>
      <c r="IPT2" s="145"/>
      <c r="IPU2" s="126"/>
      <c r="IPV2" s="126"/>
      <c r="IPW2" s="64"/>
      <c r="IPX2" s="72"/>
      <c r="IPY2" s="145"/>
      <c r="IPZ2" s="145"/>
      <c r="IQA2" s="126"/>
      <c r="IQB2" s="126"/>
      <c r="IQC2" s="64"/>
      <c r="IQD2" s="72"/>
      <c r="IQE2" s="145"/>
      <c r="IQF2" s="145"/>
      <c r="IQG2" s="126"/>
      <c r="IQH2" s="126"/>
      <c r="IQI2" s="64"/>
      <c r="IQJ2" s="72"/>
      <c r="IQK2" s="145"/>
      <c r="IQL2" s="145"/>
      <c r="IQM2" s="126"/>
      <c r="IQN2" s="126"/>
      <c r="IQO2" s="64"/>
      <c r="IQP2" s="72"/>
      <c r="IQQ2" s="145"/>
      <c r="IQR2" s="145"/>
      <c r="IQS2" s="126"/>
      <c r="IQT2" s="126"/>
      <c r="IQU2" s="64"/>
      <c r="IQV2" s="72"/>
      <c r="IQW2" s="145"/>
      <c r="IQX2" s="145"/>
      <c r="IQY2" s="126"/>
      <c r="IQZ2" s="126"/>
      <c r="IRA2" s="64"/>
      <c r="IRB2" s="72"/>
      <c r="IRC2" s="145"/>
      <c r="IRD2" s="145"/>
      <c r="IRE2" s="126"/>
      <c r="IRF2" s="126"/>
      <c r="IRG2" s="64"/>
      <c r="IRH2" s="72"/>
      <c r="IRI2" s="145"/>
      <c r="IRJ2" s="145"/>
      <c r="IRK2" s="126"/>
      <c r="IRL2" s="126"/>
      <c r="IRM2" s="64"/>
      <c r="IRN2" s="72"/>
      <c r="IRO2" s="145"/>
      <c r="IRP2" s="145"/>
      <c r="IRQ2" s="126"/>
      <c r="IRR2" s="126"/>
      <c r="IRS2" s="64"/>
      <c r="IRT2" s="72"/>
      <c r="IRU2" s="145"/>
      <c r="IRV2" s="145"/>
      <c r="IRW2" s="126"/>
      <c r="IRX2" s="126"/>
      <c r="IRY2" s="64"/>
      <c r="IRZ2" s="72"/>
      <c r="ISA2" s="145"/>
      <c r="ISB2" s="145"/>
      <c r="ISC2" s="126"/>
      <c r="ISD2" s="126"/>
      <c r="ISE2" s="64"/>
      <c r="ISF2" s="72"/>
      <c r="ISG2" s="145"/>
      <c r="ISH2" s="145"/>
      <c r="ISI2" s="126"/>
      <c r="ISJ2" s="126"/>
      <c r="ISK2" s="64"/>
      <c r="ISL2" s="72"/>
      <c r="ISM2" s="145"/>
      <c r="ISN2" s="145"/>
      <c r="ISO2" s="126"/>
      <c r="ISP2" s="126"/>
      <c r="ISQ2" s="64"/>
      <c r="ISR2" s="72"/>
      <c r="ISS2" s="145"/>
      <c r="IST2" s="145"/>
      <c r="ISU2" s="126"/>
      <c r="ISV2" s="126"/>
      <c r="ISW2" s="64"/>
      <c r="ISX2" s="72"/>
      <c r="ISY2" s="145"/>
      <c r="ISZ2" s="145"/>
      <c r="ITA2" s="126"/>
      <c r="ITB2" s="126"/>
      <c r="ITC2" s="64"/>
      <c r="ITD2" s="72"/>
      <c r="ITE2" s="145"/>
      <c r="ITF2" s="145"/>
      <c r="ITG2" s="126"/>
      <c r="ITH2" s="126"/>
      <c r="ITI2" s="64"/>
      <c r="ITJ2" s="72"/>
      <c r="ITK2" s="145"/>
      <c r="ITL2" s="145"/>
      <c r="ITM2" s="126"/>
      <c r="ITN2" s="126"/>
      <c r="ITO2" s="64"/>
      <c r="ITP2" s="72"/>
      <c r="ITQ2" s="145"/>
      <c r="ITR2" s="145"/>
      <c r="ITS2" s="126"/>
      <c r="ITT2" s="126"/>
      <c r="ITU2" s="64"/>
      <c r="ITV2" s="72"/>
      <c r="ITW2" s="145"/>
      <c r="ITX2" s="145"/>
      <c r="ITY2" s="126"/>
      <c r="ITZ2" s="126"/>
      <c r="IUA2" s="64"/>
      <c r="IUB2" s="72"/>
      <c r="IUC2" s="145"/>
      <c r="IUD2" s="145"/>
      <c r="IUE2" s="126"/>
      <c r="IUF2" s="126"/>
      <c r="IUG2" s="64"/>
      <c r="IUH2" s="72"/>
      <c r="IUI2" s="145"/>
      <c r="IUJ2" s="145"/>
      <c r="IUK2" s="126"/>
      <c r="IUL2" s="126"/>
      <c r="IUM2" s="64"/>
      <c r="IUN2" s="72"/>
      <c r="IUO2" s="145"/>
      <c r="IUP2" s="145"/>
      <c r="IUQ2" s="126"/>
      <c r="IUR2" s="126"/>
      <c r="IUS2" s="64"/>
      <c r="IUT2" s="72"/>
      <c r="IUU2" s="145"/>
      <c r="IUV2" s="145"/>
      <c r="IUW2" s="126"/>
      <c r="IUX2" s="126"/>
      <c r="IUY2" s="64"/>
      <c r="IUZ2" s="72"/>
      <c r="IVA2" s="145"/>
      <c r="IVB2" s="145"/>
      <c r="IVC2" s="126"/>
      <c r="IVD2" s="126"/>
      <c r="IVE2" s="64"/>
      <c r="IVF2" s="72"/>
      <c r="IVG2" s="145"/>
      <c r="IVH2" s="145"/>
      <c r="IVI2" s="126"/>
      <c r="IVJ2" s="126"/>
      <c r="IVK2" s="64"/>
      <c r="IVL2" s="72"/>
      <c r="IVM2" s="145"/>
      <c r="IVN2" s="145"/>
      <c r="IVO2" s="126"/>
      <c r="IVP2" s="126"/>
      <c r="IVQ2" s="64"/>
      <c r="IVR2" s="72"/>
      <c r="IVS2" s="145"/>
      <c r="IVT2" s="145"/>
      <c r="IVU2" s="126"/>
      <c r="IVV2" s="126"/>
      <c r="IVW2" s="64"/>
      <c r="IVX2" s="72"/>
      <c r="IVY2" s="145"/>
      <c r="IVZ2" s="145"/>
      <c r="IWA2" s="126"/>
      <c r="IWB2" s="126"/>
      <c r="IWC2" s="64"/>
      <c r="IWD2" s="72"/>
      <c r="IWE2" s="145"/>
      <c r="IWF2" s="145"/>
      <c r="IWG2" s="126"/>
      <c r="IWH2" s="126"/>
      <c r="IWI2" s="64"/>
      <c r="IWJ2" s="72"/>
      <c r="IWK2" s="145"/>
      <c r="IWL2" s="145"/>
      <c r="IWM2" s="126"/>
      <c r="IWN2" s="126"/>
      <c r="IWO2" s="64"/>
      <c r="IWP2" s="72"/>
      <c r="IWQ2" s="145"/>
      <c r="IWR2" s="145"/>
      <c r="IWS2" s="126"/>
      <c r="IWT2" s="126"/>
      <c r="IWU2" s="64"/>
      <c r="IWV2" s="72"/>
      <c r="IWW2" s="145"/>
      <c r="IWX2" s="145"/>
      <c r="IWY2" s="126"/>
      <c r="IWZ2" s="126"/>
      <c r="IXA2" s="64"/>
      <c r="IXB2" s="72"/>
      <c r="IXC2" s="145"/>
      <c r="IXD2" s="145"/>
      <c r="IXE2" s="126"/>
      <c r="IXF2" s="126"/>
      <c r="IXG2" s="64"/>
      <c r="IXH2" s="72"/>
      <c r="IXI2" s="145"/>
      <c r="IXJ2" s="145"/>
      <c r="IXK2" s="126"/>
      <c r="IXL2" s="126"/>
      <c r="IXM2" s="64"/>
      <c r="IXN2" s="72"/>
      <c r="IXO2" s="145"/>
      <c r="IXP2" s="145"/>
      <c r="IXQ2" s="126"/>
      <c r="IXR2" s="126"/>
      <c r="IXS2" s="64"/>
      <c r="IXT2" s="72"/>
      <c r="IXU2" s="145"/>
      <c r="IXV2" s="145"/>
      <c r="IXW2" s="126"/>
      <c r="IXX2" s="126"/>
      <c r="IXY2" s="64"/>
      <c r="IXZ2" s="72"/>
      <c r="IYA2" s="145"/>
      <c r="IYB2" s="145"/>
      <c r="IYC2" s="126"/>
      <c r="IYD2" s="126"/>
      <c r="IYE2" s="64"/>
      <c r="IYF2" s="72"/>
      <c r="IYG2" s="145"/>
      <c r="IYH2" s="145"/>
      <c r="IYI2" s="126"/>
      <c r="IYJ2" s="126"/>
      <c r="IYK2" s="64"/>
      <c r="IYL2" s="72"/>
      <c r="IYM2" s="145"/>
      <c r="IYN2" s="145"/>
      <c r="IYO2" s="126"/>
      <c r="IYP2" s="126"/>
      <c r="IYQ2" s="64"/>
      <c r="IYR2" s="72"/>
      <c r="IYS2" s="145"/>
      <c r="IYT2" s="145"/>
      <c r="IYU2" s="126"/>
      <c r="IYV2" s="126"/>
      <c r="IYW2" s="64"/>
      <c r="IYX2" s="72"/>
      <c r="IYY2" s="145"/>
      <c r="IYZ2" s="145"/>
      <c r="IZA2" s="126"/>
      <c r="IZB2" s="126"/>
      <c r="IZC2" s="64"/>
      <c r="IZD2" s="72"/>
      <c r="IZE2" s="145"/>
      <c r="IZF2" s="145"/>
      <c r="IZG2" s="126"/>
      <c r="IZH2" s="126"/>
      <c r="IZI2" s="64"/>
      <c r="IZJ2" s="72"/>
      <c r="IZK2" s="145"/>
      <c r="IZL2" s="145"/>
      <c r="IZM2" s="126"/>
      <c r="IZN2" s="126"/>
      <c r="IZO2" s="64"/>
      <c r="IZP2" s="72"/>
      <c r="IZQ2" s="145"/>
      <c r="IZR2" s="145"/>
      <c r="IZS2" s="126"/>
      <c r="IZT2" s="126"/>
      <c r="IZU2" s="64"/>
      <c r="IZV2" s="72"/>
      <c r="IZW2" s="145"/>
      <c r="IZX2" s="145"/>
      <c r="IZY2" s="126"/>
      <c r="IZZ2" s="126"/>
      <c r="JAA2" s="64"/>
      <c r="JAB2" s="72"/>
      <c r="JAC2" s="145"/>
      <c r="JAD2" s="145"/>
      <c r="JAE2" s="126"/>
      <c r="JAF2" s="126"/>
      <c r="JAG2" s="64"/>
      <c r="JAH2" s="72"/>
      <c r="JAI2" s="145"/>
      <c r="JAJ2" s="145"/>
      <c r="JAK2" s="126"/>
      <c r="JAL2" s="126"/>
      <c r="JAM2" s="64"/>
      <c r="JAN2" s="72"/>
      <c r="JAO2" s="145"/>
      <c r="JAP2" s="145"/>
      <c r="JAQ2" s="126"/>
      <c r="JAR2" s="126"/>
      <c r="JAS2" s="64"/>
      <c r="JAT2" s="72"/>
      <c r="JAU2" s="145"/>
      <c r="JAV2" s="145"/>
      <c r="JAW2" s="126"/>
      <c r="JAX2" s="126"/>
      <c r="JAY2" s="64"/>
      <c r="JAZ2" s="72"/>
      <c r="JBA2" s="145"/>
      <c r="JBB2" s="145"/>
      <c r="JBC2" s="126"/>
      <c r="JBD2" s="126"/>
      <c r="JBE2" s="64"/>
      <c r="JBF2" s="72"/>
      <c r="JBG2" s="145"/>
      <c r="JBH2" s="145"/>
      <c r="JBI2" s="126"/>
      <c r="JBJ2" s="126"/>
      <c r="JBK2" s="64"/>
      <c r="JBL2" s="72"/>
      <c r="JBM2" s="145"/>
      <c r="JBN2" s="145"/>
      <c r="JBO2" s="126"/>
      <c r="JBP2" s="126"/>
      <c r="JBQ2" s="64"/>
      <c r="JBR2" s="72"/>
      <c r="JBS2" s="145"/>
      <c r="JBT2" s="145"/>
      <c r="JBU2" s="126"/>
      <c r="JBV2" s="126"/>
      <c r="JBW2" s="64"/>
      <c r="JBX2" s="72"/>
      <c r="JBY2" s="145"/>
      <c r="JBZ2" s="145"/>
      <c r="JCA2" s="126"/>
      <c r="JCB2" s="126"/>
      <c r="JCC2" s="64"/>
      <c r="JCD2" s="72"/>
      <c r="JCE2" s="145"/>
      <c r="JCF2" s="145"/>
      <c r="JCG2" s="126"/>
      <c r="JCH2" s="126"/>
      <c r="JCI2" s="64"/>
      <c r="JCJ2" s="72"/>
      <c r="JCK2" s="145"/>
      <c r="JCL2" s="145"/>
      <c r="JCM2" s="126"/>
      <c r="JCN2" s="126"/>
      <c r="JCO2" s="64"/>
      <c r="JCP2" s="72"/>
      <c r="JCQ2" s="145"/>
      <c r="JCR2" s="145"/>
      <c r="JCS2" s="126"/>
      <c r="JCT2" s="126"/>
      <c r="JCU2" s="64"/>
      <c r="JCV2" s="72"/>
      <c r="JCW2" s="145"/>
      <c r="JCX2" s="145"/>
      <c r="JCY2" s="126"/>
      <c r="JCZ2" s="126"/>
      <c r="JDA2" s="64"/>
      <c r="JDB2" s="72"/>
      <c r="JDC2" s="145"/>
      <c r="JDD2" s="145"/>
      <c r="JDE2" s="126"/>
      <c r="JDF2" s="126"/>
      <c r="JDG2" s="64"/>
      <c r="JDH2" s="72"/>
      <c r="JDI2" s="145"/>
      <c r="JDJ2" s="145"/>
      <c r="JDK2" s="126"/>
      <c r="JDL2" s="126"/>
      <c r="JDM2" s="64"/>
      <c r="JDN2" s="72"/>
      <c r="JDO2" s="145"/>
      <c r="JDP2" s="145"/>
      <c r="JDQ2" s="126"/>
      <c r="JDR2" s="126"/>
      <c r="JDS2" s="64"/>
      <c r="JDT2" s="72"/>
      <c r="JDU2" s="145"/>
      <c r="JDV2" s="145"/>
      <c r="JDW2" s="126"/>
      <c r="JDX2" s="126"/>
      <c r="JDY2" s="64"/>
      <c r="JDZ2" s="72"/>
      <c r="JEA2" s="145"/>
      <c r="JEB2" s="145"/>
      <c r="JEC2" s="126"/>
      <c r="JED2" s="126"/>
      <c r="JEE2" s="64"/>
      <c r="JEF2" s="72"/>
      <c r="JEG2" s="145"/>
      <c r="JEH2" s="145"/>
      <c r="JEI2" s="126"/>
      <c r="JEJ2" s="126"/>
      <c r="JEK2" s="64"/>
      <c r="JEL2" s="72"/>
      <c r="JEM2" s="145"/>
      <c r="JEN2" s="145"/>
      <c r="JEO2" s="126"/>
      <c r="JEP2" s="126"/>
      <c r="JEQ2" s="64"/>
      <c r="JER2" s="72"/>
      <c r="JES2" s="145"/>
      <c r="JET2" s="145"/>
      <c r="JEU2" s="126"/>
      <c r="JEV2" s="126"/>
      <c r="JEW2" s="64"/>
      <c r="JEX2" s="72"/>
      <c r="JEY2" s="145"/>
      <c r="JEZ2" s="145"/>
      <c r="JFA2" s="126"/>
      <c r="JFB2" s="126"/>
      <c r="JFC2" s="64"/>
      <c r="JFD2" s="72"/>
      <c r="JFE2" s="145"/>
      <c r="JFF2" s="145"/>
      <c r="JFG2" s="126"/>
      <c r="JFH2" s="126"/>
      <c r="JFI2" s="64"/>
      <c r="JFJ2" s="72"/>
      <c r="JFK2" s="145"/>
      <c r="JFL2" s="145"/>
      <c r="JFM2" s="126"/>
      <c r="JFN2" s="126"/>
      <c r="JFO2" s="64"/>
      <c r="JFP2" s="72"/>
      <c r="JFQ2" s="145"/>
      <c r="JFR2" s="145"/>
      <c r="JFS2" s="126"/>
      <c r="JFT2" s="126"/>
      <c r="JFU2" s="64"/>
      <c r="JFV2" s="72"/>
      <c r="JFW2" s="145"/>
      <c r="JFX2" s="145"/>
      <c r="JFY2" s="126"/>
      <c r="JFZ2" s="126"/>
      <c r="JGA2" s="64"/>
      <c r="JGB2" s="72"/>
      <c r="JGC2" s="145"/>
      <c r="JGD2" s="145"/>
      <c r="JGE2" s="126"/>
      <c r="JGF2" s="126"/>
      <c r="JGG2" s="64"/>
      <c r="JGH2" s="72"/>
      <c r="JGI2" s="145"/>
      <c r="JGJ2" s="145"/>
      <c r="JGK2" s="126"/>
      <c r="JGL2" s="126"/>
      <c r="JGM2" s="64"/>
      <c r="JGN2" s="72"/>
      <c r="JGO2" s="145"/>
      <c r="JGP2" s="145"/>
      <c r="JGQ2" s="126"/>
      <c r="JGR2" s="126"/>
      <c r="JGS2" s="64"/>
      <c r="JGT2" s="72"/>
      <c r="JGU2" s="145"/>
      <c r="JGV2" s="145"/>
      <c r="JGW2" s="126"/>
      <c r="JGX2" s="126"/>
      <c r="JGY2" s="64"/>
      <c r="JGZ2" s="72"/>
      <c r="JHA2" s="145"/>
      <c r="JHB2" s="145"/>
      <c r="JHC2" s="126"/>
      <c r="JHD2" s="126"/>
      <c r="JHE2" s="64"/>
      <c r="JHF2" s="72"/>
      <c r="JHG2" s="145"/>
      <c r="JHH2" s="145"/>
      <c r="JHI2" s="126"/>
      <c r="JHJ2" s="126"/>
      <c r="JHK2" s="64"/>
      <c r="JHL2" s="72"/>
      <c r="JHM2" s="145"/>
      <c r="JHN2" s="145"/>
      <c r="JHO2" s="126"/>
      <c r="JHP2" s="126"/>
      <c r="JHQ2" s="64"/>
      <c r="JHR2" s="72"/>
      <c r="JHS2" s="145"/>
      <c r="JHT2" s="145"/>
      <c r="JHU2" s="126"/>
      <c r="JHV2" s="126"/>
      <c r="JHW2" s="64"/>
      <c r="JHX2" s="72"/>
      <c r="JHY2" s="145"/>
      <c r="JHZ2" s="145"/>
      <c r="JIA2" s="126"/>
      <c r="JIB2" s="126"/>
      <c r="JIC2" s="64"/>
      <c r="JID2" s="72"/>
      <c r="JIE2" s="145"/>
      <c r="JIF2" s="145"/>
      <c r="JIG2" s="126"/>
      <c r="JIH2" s="126"/>
      <c r="JII2" s="64"/>
      <c r="JIJ2" s="72"/>
      <c r="JIK2" s="145"/>
      <c r="JIL2" s="145"/>
      <c r="JIM2" s="126"/>
      <c r="JIN2" s="126"/>
      <c r="JIO2" s="64"/>
      <c r="JIP2" s="72"/>
      <c r="JIQ2" s="145"/>
      <c r="JIR2" s="145"/>
      <c r="JIS2" s="126"/>
      <c r="JIT2" s="126"/>
      <c r="JIU2" s="64"/>
      <c r="JIV2" s="72"/>
      <c r="JIW2" s="145"/>
      <c r="JIX2" s="145"/>
      <c r="JIY2" s="126"/>
      <c r="JIZ2" s="126"/>
      <c r="JJA2" s="64"/>
      <c r="JJB2" s="72"/>
      <c r="JJC2" s="145"/>
      <c r="JJD2" s="145"/>
      <c r="JJE2" s="126"/>
      <c r="JJF2" s="126"/>
      <c r="JJG2" s="64"/>
      <c r="JJH2" s="72"/>
      <c r="JJI2" s="145"/>
      <c r="JJJ2" s="145"/>
      <c r="JJK2" s="126"/>
      <c r="JJL2" s="126"/>
      <c r="JJM2" s="64"/>
      <c r="JJN2" s="72"/>
      <c r="JJO2" s="145"/>
      <c r="JJP2" s="145"/>
      <c r="JJQ2" s="126"/>
      <c r="JJR2" s="126"/>
      <c r="JJS2" s="64"/>
      <c r="JJT2" s="72"/>
      <c r="JJU2" s="145"/>
      <c r="JJV2" s="145"/>
      <c r="JJW2" s="126"/>
      <c r="JJX2" s="126"/>
      <c r="JJY2" s="64"/>
      <c r="JJZ2" s="72"/>
      <c r="JKA2" s="145"/>
      <c r="JKB2" s="145"/>
      <c r="JKC2" s="126"/>
      <c r="JKD2" s="126"/>
      <c r="JKE2" s="64"/>
      <c r="JKF2" s="72"/>
      <c r="JKG2" s="145"/>
      <c r="JKH2" s="145"/>
      <c r="JKI2" s="126"/>
      <c r="JKJ2" s="126"/>
      <c r="JKK2" s="64"/>
      <c r="JKL2" s="72"/>
      <c r="JKM2" s="145"/>
      <c r="JKN2" s="145"/>
      <c r="JKO2" s="126"/>
      <c r="JKP2" s="126"/>
      <c r="JKQ2" s="64"/>
      <c r="JKR2" s="72"/>
      <c r="JKS2" s="145"/>
      <c r="JKT2" s="145"/>
      <c r="JKU2" s="126"/>
      <c r="JKV2" s="126"/>
      <c r="JKW2" s="64"/>
      <c r="JKX2" s="72"/>
      <c r="JKY2" s="145"/>
      <c r="JKZ2" s="145"/>
      <c r="JLA2" s="126"/>
      <c r="JLB2" s="126"/>
      <c r="JLC2" s="64"/>
      <c r="JLD2" s="72"/>
      <c r="JLE2" s="145"/>
      <c r="JLF2" s="145"/>
      <c r="JLG2" s="126"/>
      <c r="JLH2" s="126"/>
      <c r="JLI2" s="64"/>
      <c r="JLJ2" s="72"/>
      <c r="JLK2" s="145"/>
      <c r="JLL2" s="145"/>
      <c r="JLM2" s="126"/>
      <c r="JLN2" s="126"/>
      <c r="JLO2" s="64"/>
      <c r="JLP2" s="72"/>
      <c r="JLQ2" s="145"/>
      <c r="JLR2" s="145"/>
      <c r="JLS2" s="126"/>
      <c r="JLT2" s="126"/>
      <c r="JLU2" s="64"/>
      <c r="JLV2" s="72"/>
      <c r="JLW2" s="145"/>
      <c r="JLX2" s="145"/>
      <c r="JLY2" s="126"/>
      <c r="JLZ2" s="126"/>
      <c r="JMA2" s="64"/>
      <c r="JMB2" s="72"/>
      <c r="JMC2" s="145"/>
      <c r="JMD2" s="145"/>
      <c r="JME2" s="126"/>
      <c r="JMF2" s="126"/>
      <c r="JMG2" s="64"/>
      <c r="JMH2" s="72"/>
      <c r="JMI2" s="145"/>
      <c r="JMJ2" s="145"/>
      <c r="JMK2" s="126"/>
      <c r="JML2" s="126"/>
      <c r="JMM2" s="64"/>
      <c r="JMN2" s="72"/>
      <c r="JMO2" s="145"/>
      <c r="JMP2" s="145"/>
      <c r="JMQ2" s="126"/>
      <c r="JMR2" s="126"/>
      <c r="JMS2" s="64"/>
      <c r="JMT2" s="72"/>
      <c r="JMU2" s="145"/>
      <c r="JMV2" s="145"/>
      <c r="JMW2" s="126"/>
      <c r="JMX2" s="126"/>
      <c r="JMY2" s="64"/>
      <c r="JMZ2" s="72"/>
      <c r="JNA2" s="145"/>
      <c r="JNB2" s="145"/>
      <c r="JNC2" s="126"/>
      <c r="JND2" s="126"/>
      <c r="JNE2" s="64"/>
      <c r="JNF2" s="72"/>
      <c r="JNG2" s="145"/>
      <c r="JNH2" s="145"/>
      <c r="JNI2" s="126"/>
      <c r="JNJ2" s="126"/>
      <c r="JNK2" s="64"/>
      <c r="JNL2" s="72"/>
      <c r="JNM2" s="145"/>
      <c r="JNN2" s="145"/>
      <c r="JNO2" s="126"/>
      <c r="JNP2" s="126"/>
      <c r="JNQ2" s="64"/>
      <c r="JNR2" s="72"/>
      <c r="JNS2" s="145"/>
      <c r="JNT2" s="145"/>
      <c r="JNU2" s="126"/>
      <c r="JNV2" s="126"/>
      <c r="JNW2" s="64"/>
      <c r="JNX2" s="72"/>
      <c r="JNY2" s="145"/>
      <c r="JNZ2" s="145"/>
      <c r="JOA2" s="126"/>
      <c r="JOB2" s="126"/>
      <c r="JOC2" s="64"/>
      <c r="JOD2" s="72"/>
      <c r="JOE2" s="145"/>
      <c r="JOF2" s="145"/>
      <c r="JOG2" s="126"/>
      <c r="JOH2" s="126"/>
      <c r="JOI2" s="64"/>
      <c r="JOJ2" s="72"/>
      <c r="JOK2" s="145"/>
      <c r="JOL2" s="145"/>
      <c r="JOM2" s="126"/>
      <c r="JON2" s="126"/>
      <c r="JOO2" s="64"/>
      <c r="JOP2" s="72"/>
      <c r="JOQ2" s="145"/>
      <c r="JOR2" s="145"/>
      <c r="JOS2" s="126"/>
      <c r="JOT2" s="126"/>
      <c r="JOU2" s="64"/>
      <c r="JOV2" s="72"/>
      <c r="JOW2" s="145"/>
      <c r="JOX2" s="145"/>
      <c r="JOY2" s="126"/>
      <c r="JOZ2" s="126"/>
      <c r="JPA2" s="64"/>
      <c r="JPB2" s="72"/>
      <c r="JPC2" s="145"/>
      <c r="JPD2" s="145"/>
      <c r="JPE2" s="126"/>
      <c r="JPF2" s="126"/>
      <c r="JPG2" s="64"/>
      <c r="JPH2" s="72"/>
      <c r="JPI2" s="145"/>
      <c r="JPJ2" s="145"/>
      <c r="JPK2" s="126"/>
      <c r="JPL2" s="126"/>
      <c r="JPM2" s="64"/>
      <c r="JPN2" s="72"/>
      <c r="JPO2" s="145"/>
      <c r="JPP2" s="145"/>
      <c r="JPQ2" s="126"/>
      <c r="JPR2" s="126"/>
      <c r="JPS2" s="64"/>
      <c r="JPT2" s="72"/>
      <c r="JPU2" s="145"/>
      <c r="JPV2" s="145"/>
      <c r="JPW2" s="126"/>
      <c r="JPX2" s="126"/>
      <c r="JPY2" s="64"/>
      <c r="JPZ2" s="72"/>
      <c r="JQA2" s="145"/>
      <c r="JQB2" s="145"/>
      <c r="JQC2" s="126"/>
      <c r="JQD2" s="126"/>
      <c r="JQE2" s="64"/>
      <c r="JQF2" s="72"/>
      <c r="JQG2" s="145"/>
      <c r="JQH2" s="145"/>
      <c r="JQI2" s="126"/>
      <c r="JQJ2" s="126"/>
      <c r="JQK2" s="64"/>
      <c r="JQL2" s="72"/>
      <c r="JQM2" s="145"/>
      <c r="JQN2" s="145"/>
      <c r="JQO2" s="126"/>
      <c r="JQP2" s="126"/>
      <c r="JQQ2" s="64"/>
      <c r="JQR2" s="72"/>
      <c r="JQS2" s="145"/>
      <c r="JQT2" s="145"/>
      <c r="JQU2" s="126"/>
      <c r="JQV2" s="126"/>
      <c r="JQW2" s="64"/>
      <c r="JQX2" s="72"/>
      <c r="JQY2" s="145"/>
      <c r="JQZ2" s="145"/>
      <c r="JRA2" s="126"/>
      <c r="JRB2" s="126"/>
      <c r="JRC2" s="64"/>
      <c r="JRD2" s="72"/>
      <c r="JRE2" s="145"/>
      <c r="JRF2" s="145"/>
      <c r="JRG2" s="126"/>
      <c r="JRH2" s="126"/>
      <c r="JRI2" s="64"/>
      <c r="JRJ2" s="72"/>
      <c r="JRK2" s="145"/>
      <c r="JRL2" s="145"/>
      <c r="JRM2" s="126"/>
      <c r="JRN2" s="126"/>
      <c r="JRO2" s="64"/>
      <c r="JRP2" s="72"/>
      <c r="JRQ2" s="145"/>
      <c r="JRR2" s="145"/>
      <c r="JRS2" s="126"/>
      <c r="JRT2" s="126"/>
      <c r="JRU2" s="64"/>
      <c r="JRV2" s="72"/>
      <c r="JRW2" s="145"/>
      <c r="JRX2" s="145"/>
      <c r="JRY2" s="126"/>
      <c r="JRZ2" s="126"/>
      <c r="JSA2" s="64"/>
      <c r="JSB2" s="72"/>
      <c r="JSC2" s="145"/>
      <c r="JSD2" s="145"/>
      <c r="JSE2" s="126"/>
      <c r="JSF2" s="126"/>
      <c r="JSG2" s="64"/>
      <c r="JSH2" s="72"/>
      <c r="JSI2" s="145"/>
      <c r="JSJ2" s="145"/>
      <c r="JSK2" s="126"/>
      <c r="JSL2" s="126"/>
      <c r="JSM2" s="64"/>
      <c r="JSN2" s="72"/>
      <c r="JSO2" s="145"/>
      <c r="JSP2" s="145"/>
      <c r="JSQ2" s="126"/>
      <c r="JSR2" s="126"/>
      <c r="JSS2" s="64"/>
      <c r="JST2" s="72"/>
      <c r="JSU2" s="145"/>
      <c r="JSV2" s="145"/>
      <c r="JSW2" s="126"/>
      <c r="JSX2" s="126"/>
      <c r="JSY2" s="64"/>
      <c r="JSZ2" s="72"/>
      <c r="JTA2" s="145"/>
      <c r="JTB2" s="145"/>
      <c r="JTC2" s="126"/>
      <c r="JTD2" s="126"/>
      <c r="JTE2" s="64"/>
      <c r="JTF2" s="72"/>
      <c r="JTG2" s="145"/>
      <c r="JTH2" s="145"/>
      <c r="JTI2" s="126"/>
      <c r="JTJ2" s="126"/>
      <c r="JTK2" s="64"/>
      <c r="JTL2" s="72"/>
      <c r="JTM2" s="145"/>
      <c r="JTN2" s="145"/>
      <c r="JTO2" s="126"/>
      <c r="JTP2" s="126"/>
      <c r="JTQ2" s="64"/>
      <c r="JTR2" s="72"/>
      <c r="JTS2" s="145"/>
      <c r="JTT2" s="145"/>
      <c r="JTU2" s="126"/>
      <c r="JTV2" s="126"/>
      <c r="JTW2" s="64"/>
      <c r="JTX2" s="72"/>
      <c r="JTY2" s="145"/>
      <c r="JTZ2" s="145"/>
      <c r="JUA2" s="126"/>
      <c r="JUB2" s="126"/>
      <c r="JUC2" s="64"/>
      <c r="JUD2" s="72"/>
      <c r="JUE2" s="145"/>
      <c r="JUF2" s="145"/>
      <c r="JUG2" s="126"/>
      <c r="JUH2" s="126"/>
      <c r="JUI2" s="64"/>
      <c r="JUJ2" s="72"/>
      <c r="JUK2" s="145"/>
      <c r="JUL2" s="145"/>
      <c r="JUM2" s="126"/>
      <c r="JUN2" s="126"/>
      <c r="JUO2" s="64"/>
      <c r="JUP2" s="72"/>
      <c r="JUQ2" s="145"/>
      <c r="JUR2" s="145"/>
      <c r="JUS2" s="126"/>
      <c r="JUT2" s="126"/>
      <c r="JUU2" s="64"/>
      <c r="JUV2" s="72"/>
      <c r="JUW2" s="145"/>
      <c r="JUX2" s="145"/>
      <c r="JUY2" s="126"/>
      <c r="JUZ2" s="126"/>
      <c r="JVA2" s="64"/>
      <c r="JVB2" s="72"/>
      <c r="JVC2" s="145"/>
      <c r="JVD2" s="145"/>
      <c r="JVE2" s="126"/>
      <c r="JVF2" s="126"/>
      <c r="JVG2" s="64"/>
      <c r="JVH2" s="72"/>
      <c r="JVI2" s="145"/>
      <c r="JVJ2" s="145"/>
      <c r="JVK2" s="126"/>
      <c r="JVL2" s="126"/>
      <c r="JVM2" s="64"/>
      <c r="JVN2" s="72"/>
      <c r="JVO2" s="145"/>
      <c r="JVP2" s="145"/>
      <c r="JVQ2" s="126"/>
      <c r="JVR2" s="126"/>
      <c r="JVS2" s="64"/>
      <c r="JVT2" s="72"/>
      <c r="JVU2" s="145"/>
      <c r="JVV2" s="145"/>
      <c r="JVW2" s="126"/>
      <c r="JVX2" s="126"/>
      <c r="JVY2" s="64"/>
      <c r="JVZ2" s="72"/>
      <c r="JWA2" s="145"/>
      <c r="JWB2" s="145"/>
      <c r="JWC2" s="126"/>
      <c r="JWD2" s="126"/>
      <c r="JWE2" s="64"/>
      <c r="JWF2" s="72"/>
      <c r="JWG2" s="145"/>
      <c r="JWH2" s="145"/>
      <c r="JWI2" s="126"/>
      <c r="JWJ2" s="126"/>
      <c r="JWK2" s="64"/>
      <c r="JWL2" s="72"/>
      <c r="JWM2" s="145"/>
      <c r="JWN2" s="145"/>
      <c r="JWO2" s="126"/>
      <c r="JWP2" s="126"/>
      <c r="JWQ2" s="64"/>
      <c r="JWR2" s="72"/>
      <c r="JWS2" s="145"/>
      <c r="JWT2" s="145"/>
      <c r="JWU2" s="126"/>
      <c r="JWV2" s="126"/>
      <c r="JWW2" s="64"/>
      <c r="JWX2" s="72"/>
      <c r="JWY2" s="145"/>
      <c r="JWZ2" s="145"/>
      <c r="JXA2" s="126"/>
      <c r="JXB2" s="126"/>
      <c r="JXC2" s="64"/>
      <c r="JXD2" s="72"/>
      <c r="JXE2" s="145"/>
      <c r="JXF2" s="145"/>
      <c r="JXG2" s="126"/>
      <c r="JXH2" s="126"/>
      <c r="JXI2" s="64"/>
      <c r="JXJ2" s="72"/>
      <c r="JXK2" s="145"/>
      <c r="JXL2" s="145"/>
      <c r="JXM2" s="126"/>
      <c r="JXN2" s="126"/>
      <c r="JXO2" s="64"/>
      <c r="JXP2" s="72"/>
      <c r="JXQ2" s="145"/>
      <c r="JXR2" s="145"/>
      <c r="JXS2" s="126"/>
      <c r="JXT2" s="126"/>
      <c r="JXU2" s="64"/>
      <c r="JXV2" s="72"/>
      <c r="JXW2" s="145"/>
      <c r="JXX2" s="145"/>
      <c r="JXY2" s="126"/>
      <c r="JXZ2" s="126"/>
      <c r="JYA2" s="64"/>
      <c r="JYB2" s="72"/>
      <c r="JYC2" s="145"/>
      <c r="JYD2" s="145"/>
      <c r="JYE2" s="126"/>
      <c r="JYF2" s="126"/>
      <c r="JYG2" s="64"/>
      <c r="JYH2" s="72"/>
      <c r="JYI2" s="145"/>
      <c r="JYJ2" s="145"/>
      <c r="JYK2" s="126"/>
      <c r="JYL2" s="126"/>
      <c r="JYM2" s="64"/>
      <c r="JYN2" s="72"/>
      <c r="JYO2" s="145"/>
      <c r="JYP2" s="145"/>
      <c r="JYQ2" s="126"/>
      <c r="JYR2" s="126"/>
      <c r="JYS2" s="64"/>
      <c r="JYT2" s="72"/>
      <c r="JYU2" s="145"/>
      <c r="JYV2" s="145"/>
      <c r="JYW2" s="126"/>
      <c r="JYX2" s="126"/>
      <c r="JYY2" s="64"/>
      <c r="JYZ2" s="72"/>
      <c r="JZA2" s="145"/>
      <c r="JZB2" s="145"/>
      <c r="JZC2" s="126"/>
      <c r="JZD2" s="126"/>
      <c r="JZE2" s="64"/>
      <c r="JZF2" s="72"/>
      <c r="JZG2" s="145"/>
      <c r="JZH2" s="145"/>
      <c r="JZI2" s="126"/>
      <c r="JZJ2" s="126"/>
      <c r="JZK2" s="64"/>
      <c r="JZL2" s="72"/>
      <c r="JZM2" s="145"/>
      <c r="JZN2" s="145"/>
      <c r="JZO2" s="126"/>
      <c r="JZP2" s="126"/>
      <c r="JZQ2" s="64"/>
      <c r="JZR2" s="72"/>
      <c r="JZS2" s="145"/>
      <c r="JZT2" s="145"/>
      <c r="JZU2" s="126"/>
      <c r="JZV2" s="126"/>
      <c r="JZW2" s="64"/>
      <c r="JZX2" s="72"/>
      <c r="JZY2" s="145"/>
      <c r="JZZ2" s="145"/>
      <c r="KAA2" s="126"/>
      <c r="KAB2" s="126"/>
      <c r="KAC2" s="64"/>
      <c r="KAD2" s="72"/>
      <c r="KAE2" s="145"/>
      <c r="KAF2" s="145"/>
      <c r="KAG2" s="126"/>
      <c r="KAH2" s="126"/>
      <c r="KAI2" s="64"/>
      <c r="KAJ2" s="72"/>
      <c r="KAK2" s="145"/>
      <c r="KAL2" s="145"/>
      <c r="KAM2" s="126"/>
      <c r="KAN2" s="126"/>
      <c r="KAO2" s="64"/>
      <c r="KAP2" s="72"/>
      <c r="KAQ2" s="145"/>
      <c r="KAR2" s="145"/>
      <c r="KAS2" s="126"/>
      <c r="KAT2" s="126"/>
      <c r="KAU2" s="64"/>
      <c r="KAV2" s="72"/>
      <c r="KAW2" s="145"/>
      <c r="KAX2" s="145"/>
      <c r="KAY2" s="126"/>
      <c r="KAZ2" s="126"/>
      <c r="KBA2" s="64"/>
      <c r="KBB2" s="72"/>
      <c r="KBC2" s="145"/>
      <c r="KBD2" s="145"/>
      <c r="KBE2" s="126"/>
      <c r="KBF2" s="126"/>
      <c r="KBG2" s="64"/>
      <c r="KBH2" s="72"/>
      <c r="KBI2" s="145"/>
      <c r="KBJ2" s="145"/>
      <c r="KBK2" s="126"/>
      <c r="KBL2" s="126"/>
      <c r="KBM2" s="64"/>
      <c r="KBN2" s="72"/>
      <c r="KBO2" s="145"/>
      <c r="KBP2" s="145"/>
      <c r="KBQ2" s="126"/>
      <c r="KBR2" s="126"/>
      <c r="KBS2" s="64"/>
      <c r="KBT2" s="72"/>
      <c r="KBU2" s="145"/>
      <c r="KBV2" s="145"/>
      <c r="KBW2" s="126"/>
      <c r="KBX2" s="126"/>
      <c r="KBY2" s="64"/>
      <c r="KBZ2" s="72"/>
      <c r="KCA2" s="145"/>
      <c r="KCB2" s="145"/>
      <c r="KCC2" s="126"/>
      <c r="KCD2" s="126"/>
      <c r="KCE2" s="64"/>
      <c r="KCF2" s="72"/>
      <c r="KCG2" s="145"/>
      <c r="KCH2" s="145"/>
      <c r="KCI2" s="126"/>
      <c r="KCJ2" s="126"/>
      <c r="KCK2" s="64"/>
      <c r="KCL2" s="72"/>
      <c r="KCM2" s="145"/>
      <c r="KCN2" s="145"/>
      <c r="KCO2" s="126"/>
      <c r="KCP2" s="126"/>
      <c r="KCQ2" s="64"/>
      <c r="KCR2" s="72"/>
      <c r="KCS2" s="145"/>
      <c r="KCT2" s="145"/>
      <c r="KCU2" s="126"/>
      <c r="KCV2" s="126"/>
      <c r="KCW2" s="64"/>
      <c r="KCX2" s="72"/>
      <c r="KCY2" s="145"/>
      <c r="KCZ2" s="145"/>
      <c r="KDA2" s="126"/>
      <c r="KDB2" s="126"/>
      <c r="KDC2" s="64"/>
      <c r="KDD2" s="72"/>
      <c r="KDE2" s="145"/>
      <c r="KDF2" s="145"/>
      <c r="KDG2" s="126"/>
      <c r="KDH2" s="126"/>
      <c r="KDI2" s="64"/>
      <c r="KDJ2" s="72"/>
      <c r="KDK2" s="145"/>
      <c r="KDL2" s="145"/>
      <c r="KDM2" s="126"/>
      <c r="KDN2" s="126"/>
      <c r="KDO2" s="64"/>
      <c r="KDP2" s="72"/>
      <c r="KDQ2" s="145"/>
      <c r="KDR2" s="145"/>
      <c r="KDS2" s="126"/>
      <c r="KDT2" s="126"/>
      <c r="KDU2" s="64"/>
      <c r="KDV2" s="72"/>
      <c r="KDW2" s="145"/>
      <c r="KDX2" s="145"/>
      <c r="KDY2" s="126"/>
      <c r="KDZ2" s="126"/>
      <c r="KEA2" s="64"/>
      <c r="KEB2" s="72"/>
      <c r="KEC2" s="145"/>
      <c r="KED2" s="145"/>
      <c r="KEE2" s="126"/>
      <c r="KEF2" s="126"/>
      <c r="KEG2" s="64"/>
      <c r="KEH2" s="72"/>
      <c r="KEI2" s="145"/>
      <c r="KEJ2" s="145"/>
      <c r="KEK2" s="126"/>
      <c r="KEL2" s="126"/>
      <c r="KEM2" s="64"/>
      <c r="KEN2" s="72"/>
      <c r="KEO2" s="145"/>
      <c r="KEP2" s="145"/>
      <c r="KEQ2" s="126"/>
      <c r="KER2" s="126"/>
      <c r="KES2" s="64"/>
      <c r="KET2" s="72"/>
      <c r="KEU2" s="145"/>
      <c r="KEV2" s="145"/>
      <c r="KEW2" s="126"/>
      <c r="KEX2" s="126"/>
      <c r="KEY2" s="64"/>
      <c r="KEZ2" s="72"/>
      <c r="KFA2" s="145"/>
      <c r="KFB2" s="145"/>
      <c r="KFC2" s="126"/>
      <c r="KFD2" s="126"/>
      <c r="KFE2" s="64"/>
      <c r="KFF2" s="72"/>
      <c r="KFG2" s="145"/>
      <c r="KFH2" s="145"/>
      <c r="KFI2" s="126"/>
      <c r="KFJ2" s="126"/>
      <c r="KFK2" s="64"/>
      <c r="KFL2" s="72"/>
      <c r="KFM2" s="145"/>
      <c r="KFN2" s="145"/>
      <c r="KFO2" s="126"/>
      <c r="KFP2" s="126"/>
      <c r="KFQ2" s="64"/>
      <c r="KFR2" s="72"/>
      <c r="KFS2" s="145"/>
      <c r="KFT2" s="145"/>
      <c r="KFU2" s="126"/>
      <c r="KFV2" s="126"/>
      <c r="KFW2" s="64"/>
      <c r="KFX2" s="72"/>
      <c r="KFY2" s="145"/>
      <c r="KFZ2" s="145"/>
      <c r="KGA2" s="126"/>
      <c r="KGB2" s="126"/>
      <c r="KGC2" s="64"/>
      <c r="KGD2" s="72"/>
      <c r="KGE2" s="145"/>
      <c r="KGF2" s="145"/>
      <c r="KGG2" s="126"/>
      <c r="KGH2" s="126"/>
      <c r="KGI2" s="64"/>
      <c r="KGJ2" s="72"/>
      <c r="KGK2" s="145"/>
      <c r="KGL2" s="145"/>
      <c r="KGM2" s="126"/>
      <c r="KGN2" s="126"/>
      <c r="KGO2" s="64"/>
      <c r="KGP2" s="72"/>
      <c r="KGQ2" s="145"/>
      <c r="KGR2" s="145"/>
      <c r="KGS2" s="126"/>
      <c r="KGT2" s="126"/>
      <c r="KGU2" s="64"/>
      <c r="KGV2" s="72"/>
      <c r="KGW2" s="145"/>
      <c r="KGX2" s="145"/>
      <c r="KGY2" s="126"/>
      <c r="KGZ2" s="126"/>
      <c r="KHA2" s="64"/>
      <c r="KHB2" s="72"/>
      <c r="KHC2" s="145"/>
      <c r="KHD2" s="145"/>
      <c r="KHE2" s="126"/>
      <c r="KHF2" s="126"/>
      <c r="KHG2" s="64"/>
      <c r="KHH2" s="72"/>
      <c r="KHI2" s="145"/>
      <c r="KHJ2" s="145"/>
      <c r="KHK2" s="126"/>
      <c r="KHL2" s="126"/>
      <c r="KHM2" s="64"/>
      <c r="KHN2" s="72"/>
      <c r="KHO2" s="145"/>
      <c r="KHP2" s="145"/>
      <c r="KHQ2" s="126"/>
      <c r="KHR2" s="126"/>
      <c r="KHS2" s="64"/>
      <c r="KHT2" s="72"/>
      <c r="KHU2" s="145"/>
      <c r="KHV2" s="145"/>
      <c r="KHW2" s="126"/>
      <c r="KHX2" s="126"/>
      <c r="KHY2" s="64"/>
      <c r="KHZ2" s="72"/>
      <c r="KIA2" s="145"/>
      <c r="KIB2" s="145"/>
      <c r="KIC2" s="126"/>
      <c r="KID2" s="126"/>
      <c r="KIE2" s="64"/>
      <c r="KIF2" s="72"/>
      <c r="KIG2" s="145"/>
      <c r="KIH2" s="145"/>
      <c r="KII2" s="126"/>
      <c r="KIJ2" s="126"/>
      <c r="KIK2" s="64"/>
      <c r="KIL2" s="72"/>
      <c r="KIM2" s="145"/>
      <c r="KIN2" s="145"/>
      <c r="KIO2" s="126"/>
      <c r="KIP2" s="126"/>
      <c r="KIQ2" s="64"/>
      <c r="KIR2" s="72"/>
      <c r="KIS2" s="145"/>
      <c r="KIT2" s="145"/>
      <c r="KIU2" s="126"/>
      <c r="KIV2" s="126"/>
      <c r="KIW2" s="64"/>
      <c r="KIX2" s="72"/>
      <c r="KIY2" s="145"/>
      <c r="KIZ2" s="145"/>
      <c r="KJA2" s="126"/>
      <c r="KJB2" s="126"/>
      <c r="KJC2" s="64"/>
      <c r="KJD2" s="72"/>
      <c r="KJE2" s="145"/>
      <c r="KJF2" s="145"/>
      <c r="KJG2" s="126"/>
      <c r="KJH2" s="126"/>
      <c r="KJI2" s="64"/>
      <c r="KJJ2" s="72"/>
      <c r="KJK2" s="145"/>
      <c r="KJL2" s="145"/>
      <c r="KJM2" s="126"/>
      <c r="KJN2" s="126"/>
      <c r="KJO2" s="64"/>
      <c r="KJP2" s="72"/>
      <c r="KJQ2" s="145"/>
      <c r="KJR2" s="145"/>
      <c r="KJS2" s="126"/>
      <c r="KJT2" s="126"/>
      <c r="KJU2" s="64"/>
      <c r="KJV2" s="72"/>
      <c r="KJW2" s="145"/>
      <c r="KJX2" s="145"/>
      <c r="KJY2" s="126"/>
      <c r="KJZ2" s="126"/>
      <c r="KKA2" s="64"/>
      <c r="KKB2" s="72"/>
      <c r="KKC2" s="145"/>
      <c r="KKD2" s="145"/>
      <c r="KKE2" s="126"/>
      <c r="KKF2" s="126"/>
      <c r="KKG2" s="64"/>
      <c r="KKH2" s="72"/>
      <c r="KKI2" s="145"/>
      <c r="KKJ2" s="145"/>
      <c r="KKK2" s="126"/>
      <c r="KKL2" s="126"/>
      <c r="KKM2" s="64"/>
      <c r="KKN2" s="72"/>
      <c r="KKO2" s="145"/>
      <c r="KKP2" s="145"/>
      <c r="KKQ2" s="126"/>
      <c r="KKR2" s="126"/>
      <c r="KKS2" s="64"/>
      <c r="KKT2" s="72"/>
      <c r="KKU2" s="145"/>
      <c r="KKV2" s="145"/>
      <c r="KKW2" s="126"/>
      <c r="KKX2" s="126"/>
      <c r="KKY2" s="64"/>
      <c r="KKZ2" s="72"/>
      <c r="KLA2" s="145"/>
      <c r="KLB2" s="145"/>
      <c r="KLC2" s="126"/>
      <c r="KLD2" s="126"/>
      <c r="KLE2" s="64"/>
      <c r="KLF2" s="72"/>
      <c r="KLG2" s="145"/>
      <c r="KLH2" s="145"/>
      <c r="KLI2" s="126"/>
      <c r="KLJ2" s="126"/>
      <c r="KLK2" s="64"/>
      <c r="KLL2" s="72"/>
      <c r="KLM2" s="145"/>
      <c r="KLN2" s="145"/>
      <c r="KLO2" s="126"/>
      <c r="KLP2" s="126"/>
      <c r="KLQ2" s="64"/>
      <c r="KLR2" s="72"/>
      <c r="KLS2" s="145"/>
      <c r="KLT2" s="145"/>
      <c r="KLU2" s="126"/>
      <c r="KLV2" s="126"/>
      <c r="KLW2" s="64"/>
      <c r="KLX2" s="72"/>
      <c r="KLY2" s="145"/>
      <c r="KLZ2" s="145"/>
      <c r="KMA2" s="126"/>
      <c r="KMB2" s="126"/>
      <c r="KMC2" s="64"/>
      <c r="KMD2" s="72"/>
      <c r="KME2" s="145"/>
      <c r="KMF2" s="145"/>
      <c r="KMG2" s="126"/>
      <c r="KMH2" s="126"/>
      <c r="KMI2" s="64"/>
      <c r="KMJ2" s="72"/>
      <c r="KMK2" s="145"/>
      <c r="KML2" s="145"/>
      <c r="KMM2" s="126"/>
      <c r="KMN2" s="126"/>
      <c r="KMO2" s="64"/>
      <c r="KMP2" s="72"/>
      <c r="KMQ2" s="145"/>
      <c r="KMR2" s="145"/>
      <c r="KMS2" s="126"/>
      <c r="KMT2" s="126"/>
      <c r="KMU2" s="64"/>
      <c r="KMV2" s="72"/>
      <c r="KMW2" s="145"/>
      <c r="KMX2" s="145"/>
      <c r="KMY2" s="126"/>
      <c r="KMZ2" s="126"/>
      <c r="KNA2" s="64"/>
      <c r="KNB2" s="72"/>
      <c r="KNC2" s="145"/>
      <c r="KND2" s="145"/>
      <c r="KNE2" s="126"/>
      <c r="KNF2" s="126"/>
      <c r="KNG2" s="64"/>
      <c r="KNH2" s="72"/>
      <c r="KNI2" s="145"/>
      <c r="KNJ2" s="145"/>
      <c r="KNK2" s="126"/>
      <c r="KNL2" s="126"/>
      <c r="KNM2" s="64"/>
      <c r="KNN2" s="72"/>
      <c r="KNO2" s="145"/>
      <c r="KNP2" s="145"/>
      <c r="KNQ2" s="126"/>
      <c r="KNR2" s="126"/>
      <c r="KNS2" s="64"/>
      <c r="KNT2" s="72"/>
      <c r="KNU2" s="145"/>
      <c r="KNV2" s="145"/>
      <c r="KNW2" s="126"/>
      <c r="KNX2" s="126"/>
      <c r="KNY2" s="64"/>
      <c r="KNZ2" s="72"/>
      <c r="KOA2" s="145"/>
      <c r="KOB2" s="145"/>
      <c r="KOC2" s="126"/>
      <c r="KOD2" s="126"/>
      <c r="KOE2" s="64"/>
      <c r="KOF2" s="72"/>
      <c r="KOG2" s="145"/>
      <c r="KOH2" s="145"/>
      <c r="KOI2" s="126"/>
      <c r="KOJ2" s="126"/>
      <c r="KOK2" s="64"/>
      <c r="KOL2" s="72"/>
      <c r="KOM2" s="145"/>
      <c r="KON2" s="145"/>
      <c r="KOO2" s="126"/>
      <c r="KOP2" s="126"/>
      <c r="KOQ2" s="64"/>
      <c r="KOR2" s="72"/>
      <c r="KOS2" s="145"/>
      <c r="KOT2" s="145"/>
      <c r="KOU2" s="126"/>
      <c r="KOV2" s="126"/>
      <c r="KOW2" s="64"/>
      <c r="KOX2" s="72"/>
      <c r="KOY2" s="145"/>
      <c r="KOZ2" s="145"/>
      <c r="KPA2" s="126"/>
      <c r="KPB2" s="126"/>
      <c r="KPC2" s="64"/>
      <c r="KPD2" s="72"/>
      <c r="KPE2" s="145"/>
      <c r="KPF2" s="145"/>
      <c r="KPG2" s="126"/>
      <c r="KPH2" s="126"/>
      <c r="KPI2" s="64"/>
      <c r="KPJ2" s="72"/>
      <c r="KPK2" s="145"/>
      <c r="KPL2" s="145"/>
      <c r="KPM2" s="126"/>
      <c r="KPN2" s="126"/>
      <c r="KPO2" s="64"/>
      <c r="KPP2" s="72"/>
      <c r="KPQ2" s="145"/>
      <c r="KPR2" s="145"/>
      <c r="KPS2" s="126"/>
      <c r="KPT2" s="126"/>
      <c r="KPU2" s="64"/>
      <c r="KPV2" s="72"/>
      <c r="KPW2" s="145"/>
      <c r="KPX2" s="145"/>
      <c r="KPY2" s="126"/>
      <c r="KPZ2" s="126"/>
      <c r="KQA2" s="64"/>
      <c r="KQB2" s="72"/>
      <c r="KQC2" s="145"/>
      <c r="KQD2" s="145"/>
      <c r="KQE2" s="126"/>
      <c r="KQF2" s="126"/>
      <c r="KQG2" s="64"/>
      <c r="KQH2" s="72"/>
      <c r="KQI2" s="145"/>
      <c r="KQJ2" s="145"/>
      <c r="KQK2" s="126"/>
      <c r="KQL2" s="126"/>
      <c r="KQM2" s="64"/>
      <c r="KQN2" s="72"/>
      <c r="KQO2" s="145"/>
      <c r="KQP2" s="145"/>
      <c r="KQQ2" s="126"/>
      <c r="KQR2" s="126"/>
      <c r="KQS2" s="64"/>
      <c r="KQT2" s="72"/>
      <c r="KQU2" s="145"/>
      <c r="KQV2" s="145"/>
      <c r="KQW2" s="126"/>
      <c r="KQX2" s="126"/>
      <c r="KQY2" s="64"/>
      <c r="KQZ2" s="72"/>
      <c r="KRA2" s="145"/>
      <c r="KRB2" s="145"/>
      <c r="KRC2" s="126"/>
      <c r="KRD2" s="126"/>
      <c r="KRE2" s="64"/>
      <c r="KRF2" s="72"/>
      <c r="KRG2" s="145"/>
      <c r="KRH2" s="145"/>
      <c r="KRI2" s="126"/>
      <c r="KRJ2" s="126"/>
      <c r="KRK2" s="64"/>
      <c r="KRL2" s="72"/>
      <c r="KRM2" s="145"/>
      <c r="KRN2" s="145"/>
      <c r="KRO2" s="126"/>
      <c r="KRP2" s="126"/>
      <c r="KRQ2" s="64"/>
      <c r="KRR2" s="72"/>
      <c r="KRS2" s="145"/>
      <c r="KRT2" s="145"/>
      <c r="KRU2" s="126"/>
      <c r="KRV2" s="126"/>
      <c r="KRW2" s="64"/>
      <c r="KRX2" s="72"/>
      <c r="KRY2" s="145"/>
      <c r="KRZ2" s="145"/>
      <c r="KSA2" s="126"/>
      <c r="KSB2" s="126"/>
      <c r="KSC2" s="64"/>
      <c r="KSD2" s="72"/>
      <c r="KSE2" s="145"/>
      <c r="KSF2" s="145"/>
      <c r="KSG2" s="126"/>
      <c r="KSH2" s="126"/>
      <c r="KSI2" s="64"/>
      <c r="KSJ2" s="72"/>
      <c r="KSK2" s="145"/>
      <c r="KSL2" s="145"/>
      <c r="KSM2" s="126"/>
      <c r="KSN2" s="126"/>
      <c r="KSO2" s="64"/>
      <c r="KSP2" s="72"/>
      <c r="KSQ2" s="145"/>
      <c r="KSR2" s="145"/>
      <c r="KSS2" s="126"/>
      <c r="KST2" s="126"/>
      <c r="KSU2" s="64"/>
      <c r="KSV2" s="72"/>
      <c r="KSW2" s="145"/>
      <c r="KSX2" s="145"/>
      <c r="KSY2" s="126"/>
      <c r="KSZ2" s="126"/>
      <c r="KTA2" s="64"/>
      <c r="KTB2" s="72"/>
      <c r="KTC2" s="145"/>
      <c r="KTD2" s="145"/>
      <c r="KTE2" s="126"/>
      <c r="KTF2" s="126"/>
      <c r="KTG2" s="64"/>
      <c r="KTH2" s="72"/>
      <c r="KTI2" s="145"/>
      <c r="KTJ2" s="145"/>
      <c r="KTK2" s="126"/>
      <c r="KTL2" s="126"/>
      <c r="KTM2" s="64"/>
      <c r="KTN2" s="72"/>
      <c r="KTO2" s="145"/>
      <c r="KTP2" s="145"/>
      <c r="KTQ2" s="126"/>
      <c r="KTR2" s="126"/>
      <c r="KTS2" s="64"/>
      <c r="KTT2" s="72"/>
      <c r="KTU2" s="145"/>
      <c r="KTV2" s="145"/>
      <c r="KTW2" s="126"/>
      <c r="KTX2" s="126"/>
      <c r="KTY2" s="64"/>
      <c r="KTZ2" s="72"/>
      <c r="KUA2" s="145"/>
      <c r="KUB2" s="145"/>
      <c r="KUC2" s="126"/>
      <c r="KUD2" s="126"/>
      <c r="KUE2" s="64"/>
      <c r="KUF2" s="72"/>
      <c r="KUG2" s="145"/>
      <c r="KUH2" s="145"/>
      <c r="KUI2" s="126"/>
      <c r="KUJ2" s="126"/>
      <c r="KUK2" s="64"/>
      <c r="KUL2" s="72"/>
      <c r="KUM2" s="145"/>
      <c r="KUN2" s="145"/>
      <c r="KUO2" s="126"/>
      <c r="KUP2" s="126"/>
      <c r="KUQ2" s="64"/>
      <c r="KUR2" s="72"/>
      <c r="KUS2" s="145"/>
      <c r="KUT2" s="145"/>
      <c r="KUU2" s="126"/>
      <c r="KUV2" s="126"/>
      <c r="KUW2" s="64"/>
      <c r="KUX2" s="72"/>
      <c r="KUY2" s="145"/>
      <c r="KUZ2" s="145"/>
      <c r="KVA2" s="126"/>
      <c r="KVB2" s="126"/>
      <c r="KVC2" s="64"/>
      <c r="KVD2" s="72"/>
      <c r="KVE2" s="145"/>
      <c r="KVF2" s="145"/>
      <c r="KVG2" s="126"/>
      <c r="KVH2" s="126"/>
      <c r="KVI2" s="64"/>
      <c r="KVJ2" s="72"/>
      <c r="KVK2" s="145"/>
      <c r="KVL2" s="145"/>
      <c r="KVM2" s="126"/>
      <c r="KVN2" s="126"/>
      <c r="KVO2" s="64"/>
      <c r="KVP2" s="72"/>
      <c r="KVQ2" s="145"/>
      <c r="KVR2" s="145"/>
      <c r="KVS2" s="126"/>
      <c r="KVT2" s="126"/>
      <c r="KVU2" s="64"/>
      <c r="KVV2" s="72"/>
      <c r="KVW2" s="145"/>
      <c r="KVX2" s="145"/>
      <c r="KVY2" s="126"/>
      <c r="KVZ2" s="126"/>
      <c r="KWA2" s="64"/>
      <c r="KWB2" s="72"/>
      <c r="KWC2" s="145"/>
      <c r="KWD2" s="145"/>
      <c r="KWE2" s="126"/>
      <c r="KWF2" s="126"/>
      <c r="KWG2" s="64"/>
      <c r="KWH2" s="72"/>
      <c r="KWI2" s="145"/>
      <c r="KWJ2" s="145"/>
      <c r="KWK2" s="126"/>
      <c r="KWL2" s="126"/>
      <c r="KWM2" s="64"/>
      <c r="KWN2" s="72"/>
      <c r="KWO2" s="145"/>
      <c r="KWP2" s="145"/>
      <c r="KWQ2" s="126"/>
      <c r="KWR2" s="126"/>
      <c r="KWS2" s="64"/>
      <c r="KWT2" s="72"/>
      <c r="KWU2" s="145"/>
      <c r="KWV2" s="145"/>
      <c r="KWW2" s="126"/>
      <c r="KWX2" s="126"/>
      <c r="KWY2" s="64"/>
      <c r="KWZ2" s="72"/>
      <c r="KXA2" s="145"/>
      <c r="KXB2" s="145"/>
      <c r="KXC2" s="126"/>
      <c r="KXD2" s="126"/>
      <c r="KXE2" s="64"/>
      <c r="KXF2" s="72"/>
      <c r="KXG2" s="145"/>
      <c r="KXH2" s="145"/>
      <c r="KXI2" s="126"/>
      <c r="KXJ2" s="126"/>
      <c r="KXK2" s="64"/>
      <c r="KXL2" s="72"/>
      <c r="KXM2" s="145"/>
      <c r="KXN2" s="145"/>
      <c r="KXO2" s="126"/>
      <c r="KXP2" s="126"/>
      <c r="KXQ2" s="64"/>
      <c r="KXR2" s="72"/>
      <c r="KXS2" s="145"/>
      <c r="KXT2" s="145"/>
      <c r="KXU2" s="126"/>
      <c r="KXV2" s="126"/>
      <c r="KXW2" s="64"/>
      <c r="KXX2" s="72"/>
      <c r="KXY2" s="145"/>
      <c r="KXZ2" s="145"/>
      <c r="KYA2" s="126"/>
      <c r="KYB2" s="126"/>
      <c r="KYC2" s="64"/>
      <c r="KYD2" s="72"/>
      <c r="KYE2" s="145"/>
      <c r="KYF2" s="145"/>
      <c r="KYG2" s="126"/>
      <c r="KYH2" s="126"/>
      <c r="KYI2" s="64"/>
      <c r="KYJ2" s="72"/>
      <c r="KYK2" s="145"/>
      <c r="KYL2" s="145"/>
      <c r="KYM2" s="126"/>
      <c r="KYN2" s="126"/>
      <c r="KYO2" s="64"/>
      <c r="KYP2" s="72"/>
      <c r="KYQ2" s="145"/>
      <c r="KYR2" s="145"/>
      <c r="KYS2" s="126"/>
      <c r="KYT2" s="126"/>
      <c r="KYU2" s="64"/>
      <c r="KYV2" s="72"/>
      <c r="KYW2" s="145"/>
      <c r="KYX2" s="145"/>
      <c r="KYY2" s="126"/>
      <c r="KYZ2" s="126"/>
      <c r="KZA2" s="64"/>
      <c r="KZB2" s="72"/>
      <c r="KZC2" s="145"/>
      <c r="KZD2" s="145"/>
      <c r="KZE2" s="126"/>
      <c r="KZF2" s="126"/>
      <c r="KZG2" s="64"/>
      <c r="KZH2" s="72"/>
      <c r="KZI2" s="145"/>
      <c r="KZJ2" s="145"/>
      <c r="KZK2" s="126"/>
      <c r="KZL2" s="126"/>
      <c r="KZM2" s="64"/>
      <c r="KZN2" s="72"/>
      <c r="KZO2" s="145"/>
      <c r="KZP2" s="145"/>
      <c r="KZQ2" s="126"/>
      <c r="KZR2" s="126"/>
      <c r="KZS2" s="64"/>
      <c r="KZT2" s="72"/>
      <c r="KZU2" s="145"/>
      <c r="KZV2" s="145"/>
      <c r="KZW2" s="126"/>
      <c r="KZX2" s="126"/>
      <c r="KZY2" s="64"/>
      <c r="KZZ2" s="72"/>
      <c r="LAA2" s="145"/>
      <c r="LAB2" s="145"/>
      <c r="LAC2" s="126"/>
      <c r="LAD2" s="126"/>
      <c r="LAE2" s="64"/>
      <c r="LAF2" s="72"/>
      <c r="LAG2" s="145"/>
      <c r="LAH2" s="145"/>
      <c r="LAI2" s="126"/>
      <c r="LAJ2" s="126"/>
      <c r="LAK2" s="64"/>
      <c r="LAL2" s="72"/>
      <c r="LAM2" s="145"/>
      <c r="LAN2" s="145"/>
      <c r="LAO2" s="126"/>
      <c r="LAP2" s="126"/>
      <c r="LAQ2" s="64"/>
      <c r="LAR2" s="72"/>
      <c r="LAS2" s="145"/>
      <c r="LAT2" s="145"/>
      <c r="LAU2" s="126"/>
      <c r="LAV2" s="126"/>
      <c r="LAW2" s="64"/>
      <c r="LAX2" s="72"/>
      <c r="LAY2" s="145"/>
      <c r="LAZ2" s="145"/>
      <c r="LBA2" s="126"/>
      <c r="LBB2" s="126"/>
      <c r="LBC2" s="64"/>
      <c r="LBD2" s="72"/>
      <c r="LBE2" s="145"/>
      <c r="LBF2" s="145"/>
      <c r="LBG2" s="126"/>
      <c r="LBH2" s="126"/>
      <c r="LBI2" s="64"/>
      <c r="LBJ2" s="72"/>
      <c r="LBK2" s="145"/>
      <c r="LBL2" s="145"/>
      <c r="LBM2" s="126"/>
      <c r="LBN2" s="126"/>
      <c r="LBO2" s="64"/>
      <c r="LBP2" s="72"/>
      <c r="LBQ2" s="145"/>
      <c r="LBR2" s="145"/>
      <c r="LBS2" s="126"/>
      <c r="LBT2" s="126"/>
      <c r="LBU2" s="64"/>
      <c r="LBV2" s="72"/>
      <c r="LBW2" s="145"/>
      <c r="LBX2" s="145"/>
      <c r="LBY2" s="126"/>
      <c r="LBZ2" s="126"/>
      <c r="LCA2" s="64"/>
      <c r="LCB2" s="72"/>
      <c r="LCC2" s="145"/>
      <c r="LCD2" s="145"/>
      <c r="LCE2" s="126"/>
      <c r="LCF2" s="126"/>
      <c r="LCG2" s="64"/>
      <c r="LCH2" s="72"/>
      <c r="LCI2" s="145"/>
      <c r="LCJ2" s="145"/>
      <c r="LCK2" s="126"/>
      <c r="LCL2" s="126"/>
      <c r="LCM2" s="64"/>
      <c r="LCN2" s="72"/>
      <c r="LCO2" s="145"/>
      <c r="LCP2" s="145"/>
      <c r="LCQ2" s="126"/>
      <c r="LCR2" s="126"/>
      <c r="LCS2" s="64"/>
      <c r="LCT2" s="72"/>
      <c r="LCU2" s="145"/>
      <c r="LCV2" s="145"/>
      <c r="LCW2" s="126"/>
      <c r="LCX2" s="126"/>
      <c r="LCY2" s="64"/>
      <c r="LCZ2" s="72"/>
      <c r="LDA2" s="145"/>
      <c r="LDB2" s="145"/>
      <c r="LDC2" s="126"/>
      <c r="LDD2" s="126"/>
      <c r="LDE2" s="64"/>
      <c r="LDF2" s="72"/>
      <c r="LDG2" s="145"/>
      <c r="LDH2" s="145"/>
      <c r="LDI2" s="126"/>
      <c r="LDJ2" s="126"/>
      <c r="LDK2" s="64"/>
      <c r="LDL2" s="72"/>
      <c r="LDM2" s="145"/>
      <c r="LDN2" s="145"/>
      <c r="LDO2" s="126"/>
      <c r="LDP2" s="126"/>
      <c r="LDQ2" s="64"/>
      <c r="LDR2" s="72"/>
      <c r="LDS2" s="145"/>
      <c r="LDT2" s="145"/>
      <c r="LDU2" s="126"/>
      <c r="LDV2" s="126"/>
      <c r="LDW2" s="64"/>
      <c r="LDX2" s="72"/>
      <c r="LDY2" s="145"/>
      <c r="LDZ2" s="145"/>
      <c r="LEA2" s="126"/>
      <c r="LEB2" s="126"/>
      <c r="LEC2" s="64"/>
      <c r="LED2" s="72"/>
      <c r="LEE2" s="145"/>
      <c r="LEF2" s="145"/>
      <c r="LEG2" s="126"/>
      <c r="LEH2" s="126"/>
      <c r="LEI2" s="64"/>
      <c r="LEJ2" s="72"/>
      <c r="LEK2" s="145"/>
      <c r="LEL2" s="145"/>
      <c r="LEM2" s="126"/>
      <c r="LEN2" s="126"/>
      <c r="LEO2" s="64"/>
      <c r="LEP2" s="72"/>
      <c r="LEQ2" s="145"/>
      <c r="LER2" s="145"/>
      <c r="LES2" s="126"/>
      <c r="LET2" s="126"/>
      <c r="LEU2" s="64"/>
      <c r="LEV2" s="72"/>
      <c r="LEW2" s="145"/>
      <c r="LEX2" s="145"/>
      <c r="LEY2" s="126"/>
      <c r="LEZ2" s="126"/>
      <c r="LFA2" s="64"/>
      <c r="LFB2" s="72"/>
      <c r="LFC2" s="145"/>
      <c r="LFD2" s="145"/>
      <c r="LFE2" s="126"/>
      <c r="LFF2" s="126"/>
      <c r="LFG2" s="64"/>
      <c r="LFH2" s="72"/>
      <c r="LFI2" s="145"/>
      <c r="LFJ2" s="145"/>
      <c r="LFK2" s="126"/>
      <c r="LFL2" s="126"/>
      <c r="LFM2" s="64"/>
      <c r="LFN2" s="72"/>
      <c r="LFO2" s="145"/>
      <c r="LFP2" s="145"/>
      <c r="LFQ2" s="126"/>
      <c r="LFR2" s="126"/>
      <c r="LFS2" s="64"/>
      <c r="LFT2" s="72"/>
      <c r="LFU2" s="145"/>
      <c r="LFV2" s="145"/>
      <c r="LFW2" s="126"/>
      <c r="LFX2" s="126"/>
      <c r="LFY2" s="64"/>
      <c r="LFZ2" s="72"/>
      <c r="LGA2" s="145"/>
      <c r="LGB2" s="145"/>
      <c r="LGC2" s="126"/>
      <c r="LGD2" s="126"/>
      <c r="LGE2" s="64"/>
      <c r="LGF2" s="72"/>
      <c r="LGG2" s="145"/>
      <c r="LGH2" s="145"/>
      <c r="LGI2" s="126"/>
      <c r="LGJ2" s="126"/>
      <c r="LGK2" s="64"/>
      <c r="LGL2" s="72"/>
      <c r="LGM2" s="145"/>
      <c r="LGN2" s="145"/>
      <c r="LGO2" s="126"/>
      <c r="LGP2" s="126"/>
      <c r="LGQ2" s="64"/>
      <c r="LGR2" s="72"/>
      <c r="LGS2" s="145"/>
      <c r="LGT2" s="145"/>
      <c r="LGU2" s="126"/>
      <c r="LGV2" s="126"/>
      <c r="LGW2" s="64"/>
      <c r="LGX2" s="72"/>
      <c r="LGY2" s="145"/>
      <c r="LGZ2" s="145"/>
      <c r="LHA2" s="126"/>
      <c r="LHB2" s="126"/>
      <c r="LHC2" s="64"/>
      <c r="LHD2" s="72"/>
      <c r="LHE2" s="145"/>
      <c r="LHF2" s="145"/>
      <c r="LHG2" s="126"/>
      <c r="LHH2" s="126"/>
      <c r="LHI2" s="64"/>
      <c r="LHJ2" s="72"/>
      <c r="LHK2" s="145"/>
      <c r="LHL2" s="145"/>
      <c r="LHM2" s="126"/>
      <c r="LHN2" s="126"/>
      <c r="LHO2" s="64"/>
      <c r="LHP2" s="72"/>
      <c r="LHQ2" s="145"/>
      <c r="LHR2" s="145"/>
      <c r="LHS2" s="126"/>
      <c r="LHT2" s="126"/>
      <c r="LHU2" s="64"/>
      <c r="LHV2" s="72"/>
      <c r="LHW2" s="145"/>
      <c r="LHX2" s="145"/>
      <c r="LHY2" s="126"/>
      <c r="LHZ2" s="126"/>
      <c r="LIA2" s="64"/>
      <c r="LIB2" s="72"/>
      <c r="LIC2" s="145"/>
      <c r="LID2" s="145"/>
      <c r="LIE2" s="126"/>
      <c r="LIF2" s="126"/>
      <c r="LIG2" s="64"/>
      <c r="LIH2" s="72"/>
      <c r="LII2" s="145"/>
      <c r="LIJ2" s="145"/>
      <c r="LIK2" s="126"/>
      <c r="LIL2" s="126"/>
      <c r="LIM2" s="64"/>
      <c r="LIN2" s="72"/>
      <c r="LIO2" s="145"/>
      <c r="LIP2" s="145"/>
      <c r="LIQ2" s="126"/>
      <c r="LIR2" s="126"/>
      <c r="LIS2" s="64"/>
      <c r="LIT2" s="72"/>
      <c r="LIU2" s="145"/>
      <c r="LIV2" s="145"/>
      <c r="LIW2" s="126"/>
      <c r="LIX2" s="126"/>
      <c r="LIY2" s="64"/>
      <c r="LIZ2" s="72"/>
      <c r="LJA2" s="145"/>
      <c r="LJB2" s="145"/>
      <c r="LJC2" s="126"/>
      <c r="LJD2" s="126"/>
      <c r="LJE2" s="64"/>
      <c r="LJF2" s="72"/>
      <c r="LJG2" s="145"/>
      <c r="LJH2" s="145"/>
      <c r="LJI2" s="126"/>
      <c r="LJJ2" s="126"/>
      <c r="LJK2" s="64"/>
      <c r="LJL2" s="72"/>
      <c r="LJM2" s="145"/>
      <c r="LJN2" s="145"/>
      <c r="LJO2" s="126"/>
      <c r="LJP2" s="126"/>
      <c r="LJQ2" s="64"/>
      <c r="LJR2" s="72"/>
      <c r="LJS2" s="145"/>
      <c r="LJT2" s="145"/>
      <c r="LJU2" s="126"/>
      <c r="LJV2" s="126"/>
      <c r="LJW2" s="64"/>
      <c r="LJX2" s="72"/>
      <c r="LJY2" s="145"/>
      <c r="LJZ2" s="145"/>
      <c r="LKA2" s="126"/>
      <c r="LKB2" s="126"/>
      <c r="LKC2" s="64"/>
      <c r="LKD2" s="72"/>
      <c r="LKE2" s="145"/>
      <c r="LKF2" s="145"/>
      <c r="LKG2" s="126"/>
      <c r="LKH2" s="126"/>
      <c r="LKI2" s="64"/>
      <c r="LKJ2" s="72"/>
      <c r="LKK2" s="145"/>
      <c r="LKL2" s="145"/>
      <c r="LKM2" s="126"/>
      <c r="LKN2" s="126"/>
      <c r="LKO2" s="64"/>
      <c r="LKP2" s="72"/>
      <c r="LKQ2" s="145"/>
      <c r="LKR2" s="145"/>
      <c r="LKS2" s="126"/>
      <c r="LKT2" s="126"/>
      <c r="LKU2" s="64"/>
      <c r="LKV2" s="72"/>
      <c r="LKW2" s="145"/>
      <c r="LKX2" s="145"/>
      <c r="LKY2" s="126"/>
      <c r="LKZ2" s="126"/>
      <c r="LLA2" s="64"/>
      <c r="LLB2" s="72"/>
      <c r="LLC2" s="145"/>
      <c r="LLD2" s="145"/>
      <c r="LLE2" s="126"/>
      <c r="LLF2" s="126"/>
      <c r="LLG2" s="64"/>
      <c r="LLH2" s="72"/>
      <c r="LLI2" s="145"/>
      <c r="LLJ2" s="145"/>
      <c r="LLK2" s="126"/>
      <c r="LLL2" s="126"/>
      <c r="LLM2" s="64"/>
      <c r="LLN2" s="72"/>
      <c r="LLO2" s="145"/>
      <c r="LLP2" s="145"/>
      <c r="LLQ2" s="126"/>
      <c r="LLR2" s="126"/>
      <c r="LLS2" s="64"/>
      <c r="LLT2" s="72"/>
      <c r="LLU2" s="145"/>
      <c r="LLV2" s="145"/>
      <c r="LLW2" s="126"/>
      <c r="LLX2" s="126"/>
      <c r="LLY2" s="64"/>
      <c r="LLZ2" s="72"/>
      <c r="LMA2" s="145"/>
      <c r="LMB2" s="145"/>
      <c r="LMC2" s="126"/>
      <c r="LMD2" s="126"/>
      <c r="LME2" s="64"/>
      <c r="LMF2" s="72"/>
      <c r="LMG2" s="145"/>
      <c r="LMH2" s="145"/>
      <c r="LMI2" s="126"/>
      <c r="LMJ2" s="126"/>
      <c r="LMK2" s="64"/>
      <c r="LML2" s="72"/>
      <c r="LMM2" s="145"/>
      <c r="LMN2" s="145"/>
      <c r="LMO2" s="126"/>
      <c r="LMP2" s="126"/>
      <c r="LMQ2" s="64"/>
      <c r="LMR2" s="72"/>
      <c r="LMS2" s="145"/>
      <c r="LMT2" s="145"/>
      <c r="LMU2" s="126"/>
      <c r="LMV2" s="126"/>
      <c r="LMW2" s="64"/>
      <c r="LMX2" s="72"/>
      <c r="LMY2" s="145"/>
      <c r="LMZ2" s="145"/>
      <c r="LNA2" s="126"/>
      <c r="LNB2" s="126"/>
      <c r="LNC2" s="64"/>
      <c r="LND2" s="72"/>
      <c r="LNE2" s="145"/>
      <c r="LNF2" s="145"/>
      <c r="LNG2" s="126"/>
      <c r="LNH2" s="126"/>
      <c r="LNI2" s="64"/>
      <c r="LNJ2" s="72"/>
      <c r="LNK2" s="145"/>
      <c r="LNL2" s="145"/>
      <c r="LNM2" s="126"/>
      <c r="LNN2" s="126"/>
      <c r="LNO2" s="64"/>
      <c r="LNP2" s="72"/>
      <c r="LNQ2" s="145"/>
      <c r="LNR2" s="145"/>
      <c r="LNS2" s="126"/>
      <c r="LNT2" s="126"/>
      <c r="LNU2" s="64"/>
      <c r="LNV2" s="72"/>
      <c r="LNW2" s="145"/>
      <c r="LNX2" s="145"/>
      <c r="LNY2" s="126"/>
      <c r="LNZ2" s="126"/>
      <c r="LOA2" s="64"/>
      <c r="LOB2" s="72"/>
      <c r="LOC2" s="145"/>
      <c r="LOD2" s="145"/>
      <c r="LOE2" s="126"/>
      <c r="LOF2" s="126"/>
      <c r="LOG2" s="64"/>
      <c r="LOH2" s="72"/>
      <c r="LOI2" s="145"/>
      <c r="LOJ2" s="145"/>
      <c r="LOK2" s="126"/>
      <c r="LOL2" s="126"/>
      <c r="LOM2" s="64"/>
      <c r="LON2" s="72"/>
      <c r="LOO2" s="145"/>
      <c r="LOP2" s="145"/>
      <c r="LOQ2" s="126"/>
      <c r="LOR2" s="126"/>
      <c r="LOS2" s="64"/>
      <c r="LOT2" s="72"/>
      <c r="LOU2" s="145"/>
      <c r="LOV2" s="145"/>
      <c r="LOW2" s="126"/>
      <c r="LOX2" s="126"/>
      <c r="LOY2" s="64"/>
      <c r="LOZ2" s="72"/>
      <c r="LPA2" s="145"/>
      <c r="LPB2" s="145"/>
      <c r="LPC2" s="126"/>
      <c r="LPD2" s="126"/>
      <c r="LPE2" s="64"/>
      <c r="LPF2" s="72"/>
      <c r="LPG2" s="145"/>
      <c r="LPH2" s="145"/>
      <c r="LPI2" s="126"/>
      <c r="LPJ2" s="126"/>
      <c r="LPK2" s="64"/>
      <c r="LPL2" s="72"/>
      <c r="LPM2" s="145"/>
      <c r="LPN2" s="145"/>
      <c r="LPO2" s="126"/>
      <c r="LPP2" s="126"/>
      <c r="LPQ2" s="64"/>
      <c r="LPR2" s="72"/>
      <c r="LPS2" s="145"/>
      <c r="LPT2" s="145"/>
      <c r="LPU2" s="126"/>
      <c r="LPV2" s="126"/>
      <c r="LPW2" s="64"/>
      <c r="LPX2" s="72"/>
      <c r="LPY2" s="145"/>
      <c r="LPZ2" s="145"/>
      <c r="LQA2" s="126"/>
      <c r="LQB2" s="126"/>
      <c r="LQC2" s="64"/>
      <c r="LQD2" s="72"/>
      <c r="LQE2" s="145"/>
      <c r="LQF2" s="145"/>
      <c r="LQG2" s="126"/>
      <c r="LQH2" s="126"/>
      <c r="LQI2" s="64"/>
      <c r="LQJ2" s="72"/>
      <c r="LQK2" s="145"/>
      <c r="LQL2" s="145"/>
      <c r="LQM2" s="126"/>
      <c r="LQN2" s="126"/>
      <c r="LQO2" s="64"/>
      <c r="LQP2" s="72"/>
      <c r="LQQ2" s="145"/>
      <c r="LQR2" s="145"/>
      <c r="LQS2" s="126"/>
      <c r="LQT2" s="126"/>
      <c r="LQU2" s="64"/>
      <c r="LQV2" s="72"/>
      <c r="LQW2" s="145"/>
      <c r="LQX2" s="145"/>
      <c r="LQY2" s="126"/>
      <c r="LQZ2" s="126"/>
      <c r="LRA2" s="64"/>
      <c r="LRB2" s="72"/>
      <c r="LRC2" s="145"/>
      <c r="LRD2" s="145"/>
      <c r="LRE2" s="126"/>
      <c r="LRF2" s="126"/>
      <c r="LRG2" s="64"/>
      <c r="LRH2" s="72"/>
      <c r="LRI2" s="145"/>
      <c r="LRJ2" s="145"/>
      <c r="LRK2" s="126"/>
      <c r="LRL2" s="126"/>
      <c r="LRM2" s="64"/>
      <c r="LRN2" s="72"/>
      <c r="LRO2" s="145"/>
      <c r="LRP2" s="145"/>
      <c r="LRQ2" s="126"/>
      <c r="LRR2" s="126"/>
      <c r="LRS2" s="64"/>
      <c r="LRT2" s="72"/>
      <c r="LRU2" s="145"/>
      <c r="LRV2" s="145"/>
      <c r="LRW2" s="126"/>
      <c r="LRX2" s="126"/>
      <c r="LRY2" s="64"/>
      <c r="LRZ2" s="72"/>
      <c r="LSA2" s="145"/>
      <c r="LSB2" s="145"/>
      <c r="LSC2" s="126"/>
      <c r="LSD2" s="126"/>
      <c r="LSE2" s="64"/>
      <c r="LSF2" s="72"/>
      <c r="LSG2" s="145"/>
      <c r="LSH2" s="145"/>
      <c r="LSI2" s="126"/>
      <c r="LSJ2" s="126"/>
      <c r="LSK2" s="64"/>
      <c r="LSL2" s="72"/>
      <c r="LSM2" s="145"/>
      <c r="LSN2" s="145"/>
      <c r="LSO2" s="126"/>
      <c r="LSP2" s="126"/>
      <c r="LSQ2" s="64"/>
      <c r="LSR2" s="72"/>
      <c r="LSS2" s="145"/>
      <c r="LST2" s="145"/>
      <c r="LSU2" s="126"/>
      <c r="LSV2" s="126"/>
      <c r="LSW2" s="64"/>
      <c r="LSX2" s="72"/>
      <c r="LSY2" s="145"/>
      <c r="LSZ2" s="145"/>
      <c r="LTA2" s="126"/>
      <c r="LTB2" s="126"/>
      <c r="LTC2" s="64"/>
      <c r="LTD2" s="72"/>
      <c r="LTE2" s="145"/>
      <c r="LTF2" s="145"/>
      <c r="LTG2" s="126"/>
      <c r="LTH2" s="126"/>
      <c r="LTI2" s="64"/>
      <c r="LTJ2" s="72"/>
      <c r="LTK2" s="145"/>
      <c r="LTL2" s="145"/>
      <c r="LTM2" s="126"/>
      <c r="LTN2" s="126"/>
      <c r="LTO2" s="64"/>
      <c r="LTP2" s="72"/>
      <c r="LTQ2" s="145"/>
      <c r="LTR2" s="145"/>
      <c r="LTS2" s="126"/>
      <c r="LTT2" s="126"/>
      <c r="LTU2" s="64"/>
      <c r="LTV2" s="72"/>
      <c r="LTW2" s="145"/>
      <c r="LTX2" s="145"/>
      <c r="LTY2" s="126"/>
      <c r="LTZ2" s="126"/>
      <c r="LUA2" s="64"/>
      <c r="LUB2" s="72"/>
      <c r="LUC2" s="145"/>
      <c r="LUD2" s="145"/>
      <c r="LUE2" s="126"/>
      <c r="LUF2" s="126"/>
      <c r="LUG2" s="64"/>
      <c r="LUH2" s="72"/>
      <c r="LUI2" s="145"/>
      <c r="LUJ2" s="145"/>
      <c r="LUK2" s="126"/>
      <c r="LUL2" s="126"/>
      <c r="LUM2" s="64"/>
      <c r="LUN2" s="72"/>
      <c r="LUO2" s="145"/>
      <c r="LUP2" s="145"/>
      <c r="LUQ2" s="126"/>
      <c r="LUR2" s="126"/>
      <c r="LUS2" s="64"/>
      <c r="LUT2" s="72"/>
      <c r="LUU2" s="145"/>
      <c r="LUV2" s="145"/>
      <c r="LUW2" s="126"/>
      <c r="LUX2" s="126"/>
      <c r="LUY2" s="64"/>
      <c r="LUZ2" s="72"/>
      <c r="LVA2" s="145"/>
      <c r="LVB2" s="145"/>
      <c r="LVC2" s="126"/>
      <c r="LVD2" s="126"/>
      <c r="LVE2" s="64"/>
      <c r="LVF2" s="72"/>
      <c r="LVG2" s="145"/>
      <c r="LVH2" s="145"/>
      <c r="LVI2" s="126"/>
      <c r="LVJ2" s="126"/>
      <c r="LVK2" s="64"/>
      <c r="LVL2" s="72"/>
      <c r="LVM2" s="145"/>
      <c r="LVN2" s="145"/>
      <c r="LVO2" s="126"/>
      <c r="LVP2" s="126"/>
      <c r="LVQ2" s="64"/>
      <c r="LVR2" s="72"/>
      <c r="LVS2" s="145"/>
      <c r="LVT2" s="145"/>
      <c r="LVU2" s="126"/>
      <c r="LVV2" s="126"/>
      <c r="LVW2" s="64"/>
      <c r="LVX2" s="72"/>
      <c r="LVY2" s="145"/>
      <c r="LVZ2" s="145"/>
      <c r="LWA2" s="126"/>
      <c r="LWB2" s="126"/>
      <c r="LWC2" s="64"/>
      <c r="LWD2" s="72"/>
      <c r="LWE2" s="145"/>
      <c r="LWF2" s="145"/>
      <c r="LWG2" s="126"/>
      <c r="LWH2" s="126"/>
      <c r="LWI2" s="64"/>
      <c r="LWJ2" s="72"/>
      <c r="LWK2" s="145"/>
      <c r="LWL2" s="145"/>
      <c r="LWM2" s="126"/>
      <c r="LWN2" s="126"/>
      <c r="LWO2" s="64"/>
      <c r="LWP2" s="72"/>
      <c r="LWQ2" s="145"/>
      <c r="LWR2" s="145"/>
      <c r="LWS2" s="126"/>
      <c r="LWT2" s="126"/>
      <c r="LWU2" s="64"/>
      <c r="LWV2" s="72"/>
      <c r="LWW2" s="145"/>
      <c r="LWX2" s="145"/>
      <c r="LWY2" s="126"/>
      <c r="LWZ2" s="126"/>
      <c r="LXA2" s="64"/>
      <c r="LXB2" s="72"/>
      <c r="LXC2" s="145"/>
      <c r="LXD2" s="145"/>
      <c r="LXE2" s="126"/>
      <c r="LXF2" s="126"/>
      <c r="LXG2" s="64"/>
      <c r="LXH2" s="72"/>
      <c r="LXI2" s="145"/>
      <c r="LXJ2" s="145"/>
      <c r="LXK2" s="126"/>
      <c r="LXL2" s="126"/>
      <c r="LXM2" s="64"/>
      <c r="LXN2" s="72"/>
      <c r="LXO2" s="145"/>
      <c r="LXP2" s="145"/>
      <c r="LXQ2" s="126"/>
      <c r="LXR2" s="126"/>
      <c r="LXS2" s="64"/>
      <c r="LXT2" s="72"/>
      <c r="LXU2" s="145"/>
      <c r="LXV2" s="145"/>
      <c r="LXW2" s="126"/>
      <c r="LXX2" s="126"/>
      <c r="LXY2" s="64"/>
      <c r="LXZ2" s="72"/>
      <c r="LYA2" s="145"/>
      <c r="LYB2" s="145"/>
      <c r="LYC2" s="126"/>
      <c r="LYD2" s="126"/>
      <c r="LYE2" s="64"/>
      <c r="LYF2" s="72"/>
      <c r="LYG2" s="145"/>
      <c r="LYH2" s="145"/>
      <c r="LYI2" s="126"/>
      <c r="LYJ2" s="126"/>
      <c r="LYK2" s="64"/>
      <c r="LYL2" s="72"/>
      <c r="LYM2" s="145"/>
      <c r="LYN2" s="145"/>
      <c r="LYO2" s="126"/>
      <c r="LYP2" s="126"/>
      <c r="LYQ2" s="64"/>
      <c r="LYR2" s="72"/>
      <c r="LYS2" s="145"/>
      <c r="LYT2" s="145"/>
      <c r="LYU2" s="126"/>
      <c r="LYV2" s="126"/>
      <c r="LYW2" s="64"/>
      <c r="LYX2" s="72"/>
      <c r="LYY2" s="145"/>
      <c r="LYZ2" s="145"/>
      <c r="LZA2" s="126"/>
      <c r="LZB2" s="126"/>
      <c r="LZC2" s="64"/>
      <c r="LZD2" s="72"/>
      <c r="LZE2" s="145"/>
      <c r="LZF2" s="145"/>
      <c r="LZG2" s="126"/>
      <c r="LZH2" s="126"/>
      <c r="LZI2" s="64"/>
      <c r="LZJ2" s="72"/>
      <c r="LZK2" s="145"/>
      <c r="LZL2" s="145"/>
      <c r="LZM2" s="126"/>
      <c r="LZN2" s="126"/>
      <c r="LZO2" s="64"/>
      <c r="LZP2" s="72"/>
      <c r="LZQ2" s="145"/>
      <c r="LZR2" s="145"/>
      <c r="LZS2" s="126"/>
      <c r="LZT2" s="126"/>
      <c r="LZU2" s="64"/>
      <c r="LZV2" s="72"/>
      <c r="LZW2" s="145"/>
      <c r="LZX2" s="145"/>
      <c r="LZY2" s="126"/>
      <c r="LZZ2" s="126"/>
      <c r="MAA2" s="64"/>
      <c r="MAB2" s="72"/>
      <c r="MAC2" s="145"/>
      <c r="MAD2" s="145"/>
      <c r="MAE2" s="126"/>
      <c r="MAF2" s="126"/>
      <c r="MAG2" s="64"/>
      <c r="MAH2" s="72"/>
      <c r="MAI2" s="145"/>
      <c r="MAJ2" s="145"/>
      <c r="MAK2" s="126"/>
      <c r="MAL2" s="126"/>
      <c r="MAM2" s="64"/>
      <c r="MAN2" s="72"/>
      <c r="MAO2" s="145"/>
      <c r="MAP2" s="145"/>
      <c r="MAQ2" s="126"/>
      <c r="MAR2" s="126"/>
      <c r="MAS2" s="64"/>
      <c r="MAT2" s="72"/>
      <c r="MAU2" s="145"/>
      <c r="MAV2" s="145"/>
      <c r="MAW2" s="126"/>
      <c r="MAX2" s="126"/>
      <c r="MAY2" s="64"/>
      <c r="MAZ2" s="72"/>
      <c r="MBA2" s="145"/>
      <c r="MBB2" s="145"/>
      <c r="MBC2" s="126"/>
      <c r="MBD2" s="126"/>
      <c r="MBE2" s="64"/>
      <c r="MBF2" s="72"/>
      <c r="MBG2" s="145"/>
      <c r="MBH2" s="145"/>
      <c r="MBI2" s="126"/>
      <c r="MBJ2" s="126"/>
      <c r="MBK2" s="64"/>
      <c r="MBL2" s="72"/>
      <c r="MBM2" s="145"/>
      <c r="MBN2" s="145"/>
      <c r="MBO2" s="126"/>
      <c r="MBP2" s="126"/>
      <c r="MBQ2" s="64"/>
      <c r="MBR2" s="72"/>
      <c r="MBS2" s="145"/>
      <c r="MBT2" s="145"/>
      <c r="MBU2" s="126"/>
      <c r="MBV2" s="126"/>
      <c r="MBW2" s="64"/>
      <c r="MBX2" s="72"/>
      <c r="MBY2" s="145"/>
      <c r="MBZ2" s="145"/>
      <c r="MCA2" s="126"/>
      <c r="MCB2" s="126"/>
      <c r="MCC2" s="64"/>
      <c r="MCD2" s="72"/>
      <c r="MCE2" s="145"/>
      <c r="MCF2" s="145"/>
      <c r="MCG2" s="126"/>
      <c r="MCH2" s="126"/>
      <c r="MCI2" s="64"/>
      <c r="MCJ2" s="72"/>
      <c r="MCK2" s="145"/>
      <c r="MCL2" s="145"/>
      <c r="MCM2" s="126"/>
      <c r="MCN2" s="126"/>
      <c r="MCO2" s="64"/>
      <c r="MCP2" s="72"/>
      <c r="MCQ2" s="145"/>
      <c r="MCR2" s="145"/>
      <c r="MCS2" s="126"/>
      <c r="MCT2" s="126"/>
      <c r="MCU2" s="64"/>
      <c r="MCV2" s="72"/>
      <c r="MCW2" s="145"/>
      <c r="MCX2" s="145"/>
      <c r="MCY2" s="126"/>
      <c r="MCZ2" s="126"/>
      <c r="MDA2" s="64"/>
      <c r="MDB2" s="72"/>
      <c r="MDC2" s="145"/>
      <c r="MDD2" s="145"/>
      <c r="MDE2" s="126"/>
      <c r="MDF2" s="126"/>
      <c r="MDG2" s="64"/>
      <c r="MDH2" s="72"/>
      <c r="MDI2" s="145"/>
      <c r="MDJ2" s="145"/>
      <c r="MDK2" s="126"/>
      <c r="MDL2" s="126"/>
      <c r="MDM2" s="64"/>
      <c r="MDN2" s="72"/>
      <c r="MDO2" s="145"/>
      <c r="MDP2" s="145"/>
      <c r="MDQ2" s="126"/>
      <c r="MDR2" s="126"/>
      <c r="MDS2" s="64"/>
      <c r="MDT2" s="72"/>
      <c r="MDU2" s="145"/>
      <c r="MDV2" s="145"/>
      <c r="MDW2" s="126"/>
      <c r="MDX2" s="126"/>
      <c r="MDY2" s="64"/>
      <c r="MDZ2" s="72"/>
      <c r="MEA2" s="145"/>
      <c r="MEB2" s="145"/>
      <c r="MEC2" s="126"/>
      <c r="MED2" s="126"/>
      <c r="MEE2" s="64"/>
      <c r="MEF2" s="72"/>
      <c r="MEG2" s="145"/>
      <c r="MEH2" s="145"/>
      <c r="MEI2" s="126"/>
      <c r="MEJ2" s="126"/>
      <c r="MEK2" s="64"/>
      <c r="MEL2" s="72"/>
      <c r="MEM2" s="145"/>
      <c r="MEN2" s="145"/>
      <c r="MEO2" s="126"/>
      <c r="MEP2" s="126"/>
      <c r="MEQ2" s="64"/>
      <c r="MER2" s="72"/>
      <c r="MES2" s="145"/>
      <c r="MET2" s="145"/>
      <c r="MEU2" s="126"/>
      <c r="MEV2" s="126"/>
      <c r="MEW2" s="64"/>
      <c r="MEX2" s="72"/>
      <c r="MEY2" s="145"/>
      <c r="MEZ2" s="145"/>
      <c r="MFA2" s="126"/>
      <c r="MFB2" s="126"/>
      <c r="MFC2" s="64"/>
      <c r="MFD2" s="72"/>
      <c r="MFE2" s="145"/>
      <c r="MFF2" s="145"/>
      <c r="MFG2" s="126"/>
      <c r="MFH2" s="126"/>
      <c r="MFI2" s="64"/>
      <c r="MFJ2" s="72"/>
      <c r="MFK2" s="145"/>
      <c r="MFL2" s="145"/>
      <c r="MFM2" s="126"/>
      <c r="MFN2" s="126"/>
      <c r="MFO2" s="64"/>
      <c r="MFP2" s="72"/>
      <c r="MFQ2" s="145"/>
      <c r="MFR2" s="145"/>
      <c r="MFS2" s="126"/>
      <c r="MFT2" s="126"/>
      <c r="MFU2" s="64"/>
      <c r="MFV2" s="72"/>
      <c r="MFW2" s="145"/>
      <c r="MFX2" s="145"/>
      <c r="MFY2" s="126"/>
      <c r="MFZ2" s="126"/>
      <c r="MGA2" s="64"/>
      <c r="MGB2" s="72"/>
      <c r="MGC2" s="145"/>
      <c r="MGD2" s="145"/>
      <c r="MGE2" s="126"/>
      <c r="MGF2" s="126"/>
      <c r="MGG2" s="64"/>
      <c r="MGH2" s="72"/>
      <c r="MGI2" s="145"/>
      <c r="MGJ2" s="145"/>
      <c r="MGK2" s="126"/>
      <c r="MGL2" s="126"/>
      <c r="MGM2" s="64"/>
      <c r="MGN2" s="72"/>
      <c r="MGO2" s="145"/>
      <c r="MGP2" s="145"/>
      <c r="MGQ2" s="126"/>
      <c r="MGR2" s="126"/>
      <c r="MGS2" s="64"/>
      <c r="MGT2" s="72"/>
      <c r="MGU2" s="145"/>
      <c r="MGV2" s="145"/>
      <c r="MGW2" s="126"/>
      <c r="MGX2" s="126"/>
      <c r="MGY2" s="64"/>
      <c r="MGZ2" s="72"/>
      <c r="MHA2" s="145"/>
      <c r="MHB2" s="145"/>
      <c r="MHC2" s="126"/>
      <c r="MHD2" s="126"/>
      <c r="MHE2" s="64"/>
      <c r="MHF2" s="72"/>
      <c r="MHG2" s="145"/>
      <c r="MHH2" s="145"/>
      <c r="MHI2" s="126"/>
      <c r="MHJ2" s="126"/>
      <c r="MHK2" s="64"/>
      <c r="MHL2" s="72"/>
      <c r="MHM2" s="145"/>
      <c r="MHN2" s="145"/>
      <c r="MHO2" s="126"/>
      <c r="MHP2" s="126"/>
      <c r="MHQ2" s="64"/>
      <c r="MHR2" s="72"/>
      <c r="MHS2" s="145"/>
      <c r="MHT2" s="145"/>
      <c r="MHU2" s="126"/>
      <c r="MHV2" s="126"/>
      <c r="MHW2" s="64"/>
      <c r="MHX2" s="72"/>
      <c r="MHY2" s="145"/>
      <c r="MHZ2" s="145"/>
      <c r="MIA2" s="126"/>
      <c r="MIB2" s="126"/>
      <c r="MIC2" s="64"/>
      <c r="MID2" s="72"/>
      <c r="MIE2" s="145"/>
      <c r="MIF2" s="145"/>
      <c r="MIG2" s="126"/>
      <c r="MIH2" s="126"/>
      <c r="MII2" s="64"/>
      <c r="MIJ2" s="72"/>
      <c r="MIK2" s="145"/>
      <c r="MIL2" s="145"/>
      <c r="MIM2" s="126"/>
      <c r="MIN2" s="126"/>
      <c r="MIO2" s="64"/>
      <c r="MIP2" s="72"/>
      <c r="MIQ2" s="145"/>
      <c r="MIR2" s="145"/>
      <c r="MIS2" s="126"/>
      <c r="MIT2" s="126"/>
      <c r="MIU2" s="64"/>
      <c r="MIV2" s="72"/>
      <c r="MIW2" s="145"/>
      <c r="MIX2" s="145"/>
      <c r="MIY2" s="126"/>
      <c r="MIZ2" s="126"/>
      <c r="MJA2" s="64"/>
      <c r="MJB2" s="72"/>
      <c r="MJC2" s="145"/>
      <c r="MJD2" s="145"/>
      <c r="MJE2" s="126"/>
      <c r="MJF2" s="126"/>
      <c r="MJG2" s="64"/>
      <c r="MJH2" s="72"/>
      <c r="MJI2" s="145"/>
      <c r="MJJ2" s="145"/>
      <c r="MJK2" s="126"/>
      <c r="MJL2" s="126"/>
      <c r="MJM2" s="64"/>
      <c r="MJN2" s="72"/>
      <c r="MJO2" s="145"/>
      <c r="MJP2" s="145"/>
      <c r="MJQ2" s="126"/>
      <c r="MJR2" s="126"/>
      <c r="MJS2" s="64"/>
      <c r="MJT2" s="72"/>
      <c r="MJU2" s="145"/>
      <c r="MJV2" s="145"/>
      <c r="MJW2" s="126"/>
      <c r="MJX2" s="126"/>
      <c r="MJY2" s="64"/>
      <c r="MJZ2" s="72"/>
      <c r="MKA2" s="145"/>
      <c r="MKB2" s="145"/>
      <c r="MKC2" s="126"/>
      <c r="MKD2" s="126"/>
      <c r="MKE2" s="64"/>
      <c r="MKF2" s="72"/>
      <c r="MKG2" s="145"/>
      <c r="MKH2" s="145"/>
      <c r="MKI2" s="126"/>
      <c r="MKJ2" s="126"/>
      <c r="MKK2" s="64"/>
      <c r="MKL2" s="72"/>
      <c r="MKM2" s="145"/>
      <c r="MKN2" s="145"/>
      <c r="MKO2" s="126"/>
      <c r="MKP2" s="126"/>
      <c r="MKQ2" s="64"/>
      <c r="MKR2" s="72"/>
      <c r="MKS2" s="145"/>
      <c r="MKT2" s="145"/>
      <c r="MKU2" s="126"/>
      <c r="MKV2" s="126"/>
      <c r="MKW2" s="64"/>
      <c r="MKX2" s="72"/>
      <c r="MKY2" s="145"/>
      <c r="MKZ2" s="145"/>
      <c r="MLA2" s="126"/>
      <c r="MLB2" s="126"/>
      <c r="MLC2" s="64"/>
      <c r="MLD2" s="72"/>
      <c r="MLE2" s="145"/>
      <c r="MLF2" s="145"/>
      <c r="MLG2" s="126"/>
      <c r="MLH2" s="126"/>
      <c r="MLI2" s="64"/>
      <c r="MLJ2" s="72"/>
      <c r="MLK2" s="145"/>
      <c r="MLL2" s="145"/>
      <c r="MLM2" s="126"/>
      <c r="MLN2" s="126"/>
      <c r="MLO2" s="64"/>
      <c r="MLP2" s="72"/>
      <c r="MLQ2" s="145"/>
      <c r="MLR2" s="145"/>
      <c r="MLS2" s="126"/>
      <c r="MLT2" s="126"/>
      <c r="MLU2" s="64"/>
      <c r="MLV2" s="72"/>
      <c r="MLW2" s="145"/>
      <c r="MLX2" s="145"/>
      <c r="MLY2" s="126"/>
      <c r="MLZ2" s="126"/>
      <c r="MMA2" s="64"/>
      <c r="MMB2" s="72"/>
      <c r="MMC2" s="145"/>
      <c r="MMD2" s="145"/>
      <c r="MME2" s="126"/>
      <c r="MMF2" s="126"/>
      <c r="MMG2" s="64"/>
      <c r="MMH2" s="72"/>
      <c r="MMI2" s="145"/>
      <c r="MMJ2" s="145"/>
      <c r="MMK2" s="126"/>
      <c r="MML2" s="126"/>
      <c r="MMM2" s="64"/>
      <c r="MMN2" s="72"/>
      <c r="MMO2" s="145"/>
      <c r="MMP2" s="145"/>
      <c r="MMQ2" s="126"/>
      <c r="MMR2" s="126"/>
      <c r="MMS2" s="64"/>
      <c r="MMT2" s="72"/>
      <c r="MMU2" s="145"/>
      <c r="MMV2" s="145"/>
      <c r="MMW2" s="126"/>
      <c r="MMX2" s="126"/>
      <c r="MMY2" s="64"/>
      <c r="MMZ2" s="72"/>
      <c r="MNA2" s="145"/>
      <c r="MNB2" s="145"/>
      <c r="MNC2" s="126"/>
      <c r="MND2" s="126"/>
      <c r="MNE2" s="64"/>
      <c r="MNF2" s="72"/>
      <c r="MNG2" s="145"/>
      <c r="MNH2" s="145"/>
      <c r="MNI2" s="126"/>
      <c r="MNJ2" s="126"/>
      <c r="MNK2" s="64"/>
      <c r="MNL2" s="72"/>
      <c r="MNM2" s="145"/>
      <c r="MNN2" s="145"/>
      <c r="MNO2" s="126"/>
      <c r="MNP2" s="126"/>
      <c r="MNQ2" s="64"/>
      <c r="MNR2" s="72"/>
      <c r="MNS2" s="145"/>
      <c r="MNT2" s="145"/>
      <c r="MNU2" s="126"/>
      <c r="MNV2" s="126"/>
      <c r="MNW2" s="64"/>
      <c r="MNX2" s="72"/>
      <c r="MNY2" s="145"/>
      <c r="MNZ2" s="145"/>
      <c r="MOA2" s="126"/>
      <c r="MOB2" s="126"/>
      <c r="MOC2" s="64"/>
      <c r="MOD2" s="72"/>
      <c r="MOE2" s="145"/>
      <c r="MOF2" s="145"/>
      <c r="MOG2" s="126"/>
      <c r="MOH2" s="126"/>
      <c r="MOI2" s="64"/>
      <c r="MOJ2" s="72"/>
      <c r="MOK2" s="145"/>
      <c r="MOL2" s="145"/>
      <c r="MOM2" s="126"/>
      <c r="MON2" s="126"/>
      <c r="MOO2" s="64"/>
      <c r="MOP2" s="72"/>
      <c r="MOQ2" s="145"/>
      <c r="MOR2" s="145"/>
      <c r="MOS2" s="126"/>
      <c r="MOT2" s="126"/>
      <c r="MOU2" s="64"/>
      <c r="MOV2" s="72"/>
      <c r="MOW2" s="145"/>
      <c r="MOX2" s="145"/>
      <c r="MOY2" s="126"/>
      <c r="MOZ2" s="126"/>
      <c r="MPA2" s="64"/>
      <c r="MPB2" s="72"/>
      <c r="MPC2" s="145"/>
      <c r="MPD2" s="145"/>
      <c r="MPE2" s="126"/>
      <c r="MPF2" s="126"/>
      <c r="MPG2" s="64"/>
      <c r="MPH2" s="72"/>
      <c r="MPI2" s="145"/>
      <c r="MPJ2" s="145"/>
      <c r="MPK2" s="126"/>
      <c r="MPL2" s="126"/>
      <c r="MPM2" s="64"/>
      <c r="MPN2" s="72"/>
      <c r="MPO2" s="145"/>
      <c r="MPP2" s="145"/>
      <c r="MPQ2" s="126"/>
      <c r="MPR2" s="126"/>
      <c r="MPS2" s="64"/>
      <c r="MPT2" s="72"/>
      <c r="MPU2" s="145"/>
      <c r="MPV2" s="145"/>
      <c r="MPW2" s="126"/>
      <c r="MPX2" s="126"/>
      <c r="MPY2" s="64"/>
      <c r="MPZ2" s="72"/>
      <c r="MQA2" s="145"/>
      <c r="MQB2" s="145"/>
      <c r="MQC2" s="126"/>
      <c r="MQD2" s="126"/>
      <c r="MQE2" s="64"/>
      <c r="MQF2" s="72"/>
      <c r="MQG2" s="145"/>
      <c r="MQH2" s="145"/>
      <c r="MQI2" s="126"/>
      <c r="MQJ2" s="126"/>
      <c r="MQK2" s="64"/>
      <c r="MQL2" s="72"/>
      <c r="MQM2" s="145"/>
      <c r="MQN2" s="145"/>
      <c r="MQO2" s="126"/>
      <c r="MQP2" s="126"/>
      <c r="MQQ2" s="64"/>
      <c r="MQR2" s="72"/>
      <c r="MQS2" s="145"/>
      <c r="MQT2" s="145"/>
      <c r="MQU2" s="126"/>
      <c r="MQV2" s="126"/>
      <c r="MQW2" s="64"/>
      <c r="MQX2" s="72"/>
      <c r="MQY2" s="145"/>
      <c r="MQZ2" s="145"/>
      <c r="MRA2" s="126"/>
      <c r="MRB2" s="126"/>
      <c r="MRC2" s="64"/>
      <c r="MRD2" s="72"/>
      <c r="MRE2" s="145"/>
      <c r="MRF2" s="145"/>
      <c r="MRG2" s="126"/>
      <c r="MRH2" s="126"/>
      <c r="MRI2" s="64"/>
      <c r="MRJ2" s="72"/>
      <c r="MRK2" s="145"/>
      <c r="MRL2" s="145"/>
      <c r="MRM2" s="126"/>
      <c r="MRN2" s="126"/>
      <c r="MRO2" s="64"/>
      <c r="MRP2" s="72"/>
      <c r="MRQ2" s="145"/>
      <c r="MRR2" s="145"/>
      <c r="MRS2" s="126"/>
      <c r="MRT2" s="126"/>
      <c r="MRU2" s="64"/>
      <c r="MRV2" s="72"/>
      <c r="MRW2" s="145"/>
      <c r="MRX2" s="145"/>
      <c r="MRY2" s="126"/>
      <c r="MRZ2" s="126"/>
      <c r="MSA2" s="64"/>
      <c r="MSB2" s="72"/>
      <c r="MSC2" s="145"/>
      <c r="MSD2" s="145"/>
      <c r="MSE2" s="126"/>
      <c r="MSF2" s="126"/>
      <c r="MSG2" s="64"/>
      <c r="MSH2" s="72"/>
      <c r="MSI2" s="145"/>
      <c r="MSJ2" s="145"/>
      <c r="MSK2" s="126"/>
      <c r="MSL2" s="126"/>
      <c r="MSM2" s="64"/>
      <c r="MSN2" s="72"/>
      <c r="MSO2" s="145"/>
      <c r="MSP2" s="145"/>
      <c r="MSQ2" s="126"/>
      <c r="MSR2" s="126"/>
      <c r="MSS2" s="64"/>
      <c r="MST2" s="72"/>
      <c r="MSU2" s="145"/>
      <c r="MSV2" s="145"/>
      <c r="MSW2" s="126"/>
      <c r="MSX2" s="126"/>
      <c r="MSY2" s="64"/>
      <c r="MSZ2" s="72"/>
      <c r="MTA2" s="145"/>
      <c r="MTB2" s="145"/>
      <c r="MTC2" s="126"/>
      <c r="MTD2" s="126"/>
      <c r="MTE2" s="64"/>
      <c r="MTF2" s="72"/>
      <c r="MTG2" s="145"/>
      <c r="MTH2" s="145"/>
      <c r="MTI2" s="126"/>
      <c r="MTJ2" s="126"/>
      <c r="MTK2" s="64"/>
      <c r="MTL2" s="72"/>
      <c r="MTM2" s="145"/>
      <c r="MTN2" s="145"/>
      <c r="MTO2" s="126"/>
      <c r="MTP2" s="126"/>
      <c r="MTQ2" s="64"/>
      <c r="MTR2" s="72"/>
      <c r="MTS2" s="145"/>
      <c r="MTT2" s="145"/>
      <c r="MTU2" s="126"/>
      <c r="MTV2" s="126"/>
      <c r="MTW2" s="64"/>
      <c r="MTX2" s="72"/>
      <c r="MTY2" s="145"/>
      <c r="MTZ2" s="145"/>
      <c r="MUA2" s="126"/>
      <c r="MUB2" s="126"/>
      <c r="MUC2" s="64"/>
      <c r="MUD2" s="72"/>
      <c r="MUE2" s="145"/>
      <c r="MUF2" s="145"/>
      <c r="MUG2" s="126"/>
      <c r="MUH2" s="126"/>
      <c r="MUI2" s="64"/>
      <c r="MUJ2" s="72"/>
      <c r="MUK2" s="145"/>
      <c r="MUL2" s="145"/>
      <c r="MUM2" s="126"/>
      <c r="MUN2" s="126"/>
      <c r="MUO2" s="64"/>
      <c r="MUP2" s="72"/>
      <c r="MUQ2" s="145"/>
      <c r="MUR2" s="145"/>
      <c r="MUS2" s="126"/>
      <c r="MUT2" s="126"/>
      <c r="MUU2" s="64"/>
      <c r="MUV2" s="72"/>
      <c r="MUW2" s="145"/>
      <c r="MUX2" s="145"/>
      <c r="MUY2" s="126"/>
      <c r="MUZ2" s="126"/>
      <c r="MVA2" s="64"/>
      <c r="MVB2" s="72"/>
      <c r="MVC2" s="145"/>
      <c r="MVD2" s="145"/>
      <c r="MVE2" s="126"/>
      <c r="MVF2" s="126"/>
      <c r="MVG2" s="64"/>
      <c r="MVH2" s="72"/>
      <c r="MVI2" s="145"/>
      <c r="MVJ2" s="145"/>
      <c r="MVK2" s="126"/>
      <c r="MVL2" s="126"/>
      <c r="MVM2" s="64"/>
      <c r="MVN2" s="72"/>
      <c r="MVO2" s="145"/>
      <c r="MVP2" s="145"/>
      <c r="MVQ2" s="126"/>
      <c r="MVR2" s="126"/>
      <c r="MVS2" s="64"/>
      <c r="MVT2" s="72"/>
      <c r="MVU2" s="145"/>
      <c r="MVV2" s="145"/>
      <c r="MVW2" s="126"/>
      <c r="MVX2" s="126"/>
      <c r="MVY2" s="64"/>
      <c r="MVZ2" s="72"/>
      <c r="MWA2" s="145"/>
      <c r="MWB2" s="145"/>
      <c r="MWC2" s="126"/>
      <c r="MWD2" s="126"/>
      <c r="MWE2" s="64"/>
      <c r="MWF2" s="72"/>
      <c r="MWG2" s="145"/>
      <c r="MWH2" s="145"/>
      <c r="MWI2" s="126"/>
      <c r="MWJ2" s="126"/>
      <c r="MWK2" s="64"/>
      <c r="MWL2" s="72"/>
      <c r="MWM2" s="145"/>
      <c r="MWN2" s="145"/>
      <c r="MWO2" s="126"/>
      <c r="MWP2" s="126"/>
      <c r="MWQ2" s="64"/>
      <c r="MWR2" s="72"/>
      <c r="MWS2" s="145"/>
      <c r="MWT2" s="145"/>
      <c r="MWU2" s="126"/>
      <c r="MWV2" s="126"/>
      <c r="MWW2" s="64"/>
      <c r="MWX2" s="72"/>
      <c r="MWY2" s="145"/>
      <c r="MWZ2" s="145"/>
      <c r="MXA2" s="126"/>
      <c r="MXB2" s="126"/>
      <c r="MXC2" s="64"/>
      <c r="MXD2" s="72"/>
      <c r="MXE2" s="145"/>
      <c r="MXF2" s="145"/>
      <c r="MXG2" s="126"/>
      <c r="MXH2" s="126"/>
      <c r="MXI2" s="64"/>
      <c r="MXJ2" s="72"/>
      <c r="MXK2" s="145"/>
      <c r="MXL2" s="145"/>
      <c r="MXM2" s="126"/>
      <c r="MXN2" s="126"/>
      <c r="MXO2" s="64"/>
      <c r="MXP2" s="72"/>
      <c r="MXQ2" s="145"/>
      <c r="MXR2" s="145"/>
      <c r="MXS2" s="126"/>
      <c r="MXT2" s="126"/>
      <c r="MXU2" s="64"/>
      <c r="MXV2" s="72"/>
      <c r="MXW2" s="145"/>
      <c r="MXX2" s="145"/>
      <c r="MXY2" s="126"/>
      <c r="MXZ2" s="126"/>
      <c r="MYA2" s="64"/>
      <c r="MYB2" s="72"/>
      <c r="MYC2" s="145"/>
      <c r="MYD2" s="145"/>
      <c r="MYE2" s="126"/>
      <c r="MYF2" s="126"/>
      <c r="MYG2" s="64"/>
      <c r="MYH2" s="72"/>
      <c r="MYI2" s="145"/>
      <c r="MYJ2" s="145"/>
      <c r="MYK2" s="126"/>
      <c r="MYL2" s="126"/>
      <c r="MYM2" s="64"/>
      <c r="MYN2" s="72"/>
      <c r="MYO2" s="145"/>
      <c r="MYP2" s="145"/>
      <c r="MYQ2" s="126"/>
      <c r="MYR2" s="126"/>
      <c r="MYS2" s="64"/>
      <c r="MYT2" s="72"/>
      <c r="MYU2" s="145"/>
      <c r="MYV2" s="145"/>
      <c r="MYW2" s="126"/>
      <c r="MYX2" s="126"/>
      <c r="MYY2" s="64"/>
      <c r="MYZ2" s="72"/>
      <c r="MZA2" s="145"/>
      <c r="MZB2" s="145"/>
      <c r="MZC2" s="126"/>
      <c r="MZD2" s="126"/>
      <c r="MZE2" s="64"/>
      <c r="MZF2" s="72"/>
      <c r="MZG2" s="145"/>
      <c r="MZH2" s="145"/>
      <c r="MZI2" s="126"/>
      <c r="MZJ2" s="126"/>
      <c r="MZK2" s="64"/>
      <c r="MZL2" s="72"/>
      <c r="MZM2" s="145"/>
      <c r="MZN2" s="145"/>
      <c r="MZO2" s="126"/>
      <c r="MZP2" s="126"/>
      <c r="MZQ2" s="64"/>
      <c r="MZR2" s="72"/>
      <c r="MZS2" s="145"/>
      <c r="MZT2" s="145"/>
      <c r="MZU2" s="126"/>
      <c r="MZV2" s="126"/>
      <c r="MZW2" s="64"/>
      <c r="MZX2" s="72"/>
      <c r="MZY2" s="145"/>
      <c r="MZZ2" s="145"/>
      <c r="NAA2" s="126"/>
      <c r="NAB2" s="126"/>
      <c r="NAC2" s="64"/>
      <c r="NAD2" s="72"/>
      <c r="NAE2" s="145"/>
      <c r="NAF2" s="145"/>
      <c r="NAG2" s="126"/>
      <c r="NAH2" s="126"/>
      <c r="NAI2" s="64"/>
      <c r="NAJ2" s="72"/>
      <c r="NAK2" s="145"/>
      <c r="NAL2" s="145"/>
      <c r="NAM2" s="126"/>
      <c r="NAN2" s="126"/>
      <c r="NAO2" s="64"/>
      <c r="NAP2" s="72"/>
      <c r="NAQ2" s="145"/>
      <c r="NAR2" s="145"/>
      <c r="NAS2" s="126"/>
      <c r="NAT2" s="126"/>
      <c r="NAU2" s="64"/>
      <c r="NAV2" s="72"/>
      <c r="NAW2" s="145"/>
      <c r="NAX2" s="145"/>
      <c r="NAY2" s="126"/>
      <c r="NAZ2" s="126"/>
      <c r="NBA2" s="64"/>
      <c r="NBB2" s="72"/>
      <c r="NBC2" s="145"/>
      <c r="NBD2" s="145"/>
      <c r="NBE2" s="126"/>
      <c r="NBF2" s="126"/>
      <c r="NBG2" s="64"/>
      <c r="NBH2" s="72"/>
      <c r="NBI2" s="145"/>
      <c r="NBJ2" s="145"/>
      <c r="NBK2" s="126"/>
      <c r="NBL2" s="126"/>
      <c r="NBM2" s="64"/>
      <c r="NBN2" s="72"/>
      <c r="NBO2" s="145"/>
      <c r="NBP2" s="145"/>
      <c r="NBQ2" s="126"/>
      <c r="NBR2" s="126"/>
      <c r="NBS2" s="64"/>
      <c r="NBT2" s="72"/>
      <c r="NBU2" s="145"/>
      <c r="NBV2" s="145"/>
      <c r="NBW2" s="126"/>
      <c r="NBX2" s="126"/>
      <c r="NBY2" s="64"/>
      <c r="NBZ2" s="72"/>
      <c r="NCA2" s="145"/>
      <c r="NCB2" s="145"/>
      <c r="NCC2" s="126"/>
      <c r="NCD2" s="126"/>
      <c r="NCE2" s="64"/>
      <c r="NCF2" s="72"/>
      <c r="NCG2" s="145"/>
      <c r="NCH2" s="145"/>
      <c r="NCI2" s="126"/>
      <c r="NCJ2" s="126"/>
      <c r="NCK2" s="64"/>
      <c r="NCL2" s="72"/>
      <c r="NCM2" s="145"/>
      <c r="NCN2" s="145"/>
      <c r="NCO2" s="126"/>
      <c r="NCP2" s="126"/>
      <c r="NCQ2" s="64"/>
      <c r="NCR2" s="72"/>
      <c r="NCS2" s="145"/>
      <c r="NCT2" s="145"/>
      <c r="NCU2" s="126"/>
      <c r="NCV2" s="126"/>
      <c r="NCW2" s="64"/>
      <c r="NCX2" s="72"/>
      <c r="NCY2" s="145"/>
      <c r="NCZ2" s="145"/>
      <c r="NDA2" s="126"/>
      <c r="NDB2" s="126"/>
      <c r="NDC2" s="64"/>
      <c r="NDD2" s="72"/>
      <c r="NDE2" s="145"/>
      <c r="NDF2" s="145"/>
      <c r="NDG2" s="126"/>
      <c r="NDH2" s="126"/>
      <c r="NDI2" s="64"/>
      <c r="NDJ2" s="72"/>
      <c r="NDK2" s="145"/>
      <c r="NDL2" s="145"/>
      <c r="NDM2" s="126"/>
      <c r="NDN2" s="126"/>
      <c r="NDO2" s="64"/>
      <c r="NDP2" s="72"/>
      <c r="NDQ2" s="145"/>
      <c r="NDR2" s="145"/>
      <c r="NDS2" s="126"/>
      <c r="NDT2" s="126"/>
      <c r="NDU2" s="64"/>
      <c r="NDV2" s="72"/>
      <c r="NDW2" s="145"/>
      <c r="NDX2" s="145"/>
      <c r="NDY2" s="126"/>
      <c r="NDZ2" s="126"/>
      <c r="NEA2" s="64"/>
      <c r="NEB2" s="72"/>
      <c r="NEC2" s="145"/>
      <c r="NED2" s="145"/>
      <c r="NEE2" s="126"/>
      <c r="NEF2" s="126"/>
      <c r="NEG2" s="64"/>
      <c r="NEH2" s="72"/>
      <c r="NEI2" s="145"/>
      <c r="NEJ2" s="145"/>
      <c r="NEK2" s="126"/>
      <c r="NEL2" s="126"/>
      <c r="NEM2" s="64"/>
      <c r="NEN2" s="72"/>
      <c r="NEO2" s="145"/>
      <c r="NEP2" s="145"/>
      <c r="NEQ2" s="126"/>
      <c r="NER2" s="126"/>
      <c r="NES2" s="64"/>
      <c r="NET2" s="72"/>
      <c r="NEU2" s="145"/>
      <c r="NEV2" s="145"/>
      <c r="NEW2" s="126"/>
      <c r="NEX2" s="126"/>
      <c r="NEY2" s="64"/>
      <c r="NEZ2" s="72"/>
      <c r="NFA2" s="145"/>
      <c r="NFB2" s="145"/>
      <c r="NFC2" s="126"/>
      <c r="NFD2" s="126"/>
      <c r="NFE2" s="64"/>
      <c r="NFF2" s="72"/>
      <c r="NFG2" s="145"/>
      <c r="NFH2" s="145"/>
      <c r="NFI2" s="126"/>
      <c r="NFJ2" s="126"/>
      <c r="NFK2" s="64"/>
      <c r="NFL2" s="72"/>
      <c r="NFM2" s="145"/>
      <c r="NFN2" s="145"/>
      <c r="NFO2" s="126"/>
      <c r="NFP2" s="126"/>
      <c r="NFQ2" s="64"/>
      <c r="NFR2" s="72"/>
      <c r="NFS2" s="145"/>
      <c r="NFT2" s="145"/>
      <c r="NFU2" s="126"/>
      <c r="NFV2" s="126"/>
      <c r="NFW2" s="64"/>
      <c r="NFX2" s="72"/>
      <c r="NFY2" s="145"/>
      <c r="NFZ2" s="145"/>
      <c r="NGA2" s="126"/>
      <c r="NGB2" s="126"/>
      <c r="NGC2" s="64"/>
      <c r="NGD2" s="72"/>
      <c r="NGE2" s="145"/>
      <c r="NGF2" s="145"/>
      <c r="NGG2" s="126"/>
      <c r="NGH2" s="126"/>
      <c r="NGI2" s="64"/>
      <c r="NGJ2" s="72"/>
      <c r="NGK2" s="145"/>
      <c r="NGL2" s="145"/>
      <c r="NGM2" s="126"/>
      <c r="NGN2" s="126"/>
      <c r="NGO2" s="64"/>
      <c r="NGP2" s="72"/>
      <c r="NGQ2" s="145"/>
      <c r="NGR2" s="145"/>
      <c r="NGS2" s="126"/>
      <c r="NGT2" s="126"/>
      <c r="NGU2" s="64"/>
      <c r="NGV2" s="72"/>
      <c r="NGW2" s="145"/>
      <c r="NGX2" s="145"/>
      <c r="NGY2" s="126"/>
      <c r="NGZ2" s="126"/>
      <c r="NHA2" s="64"/>
      <c r="NHB2" s="72"/>
      <c r="NHC2" s="145"/>
      <c r="NHD2" s="145"/>
      <c r="NHE2" s="126"/>
      <c r="NHF2" s="126"/>
      <c r="NHG2" s="64"/>
      <c r="NHH2" s="72"/>
      <c r="NHI2" s="145"/>
      <c r="NHJ2" s="145"/>
      <c r="NHK2" s="126"/>
      <c r="NHL2" s="126"/>
      <c r="NHM2" s="64"/>
      <c r="NHN2" s="72"/>
      <c r="NHO2" s="145"/>
      <c r="NHP2" s="145"/>
      <c r="NHQ2" s="126"/>
      <c r="NHR2" s="126"/>
      <c r="NHS2" s="64"/>
      <c r="NHT2" s="72"/>
      <c r="NHU2" s="145"/>
      <c r="NHV2" s="145"/>
      <c r="NHW2" s="126"/>
      <c r="NHX2" s="126"/>
      <c r="NHY2" s="64"/>
      <c r="NHZ2" s="72"/>
      <c r="NIA2" s="145"/>
      <c r="NIB2" s="145"/>
      <c r="NIC2" s="126"/>
      <c r="NID2" s="126"/>
      <c r="NIE2" s="64"/>
      <c r="NIF2" s="72"/>
      <c r="NIG2" s="145"/>
      <c r="NIH2" s="145"/>
      <c r="NII2" s="126"/>
      <c r="NIJ2" s="126"/>
      <c r="NIK2" s="64"/>
      <c r="NIL2" s="72"/>
      <c r="NIM2" s="145"/>
      <c r="NIN2" s="145"/>
      <c r="NIO2" s="126"/>
      <c r="NIP2" s="126"/>
      <c r="NIQ2" s="64"/>
      <c r="NIR2" s="72"/>
      <c r="NIS2" s="145"/>
      <c r="NIT2" s="145"/>
      <c r="NIU2" s="126"/>
      <c r="NIV2" s="126"/>
      <c r="NIW2" s="64"/>
      <c r="NIX2" s="72"/>
      <c r="NIY2" s="145"/>
      <c r="NIZ2" s="145"/>
      <c r="NJA2" s="126"/>
      <c r="NJB2" s="126"/>
      <c r="NJC2" s="64"/>
      <c r="NJD2" s="72"/>
      <c r="NJE2" s="145"/>
      <c r="NJF2" s="145"/>
      <c r="NJG2" s="126"/>
      <c r="NJH2" s="126"/>
      <c r="NJI2" s="64"/>
      <c r="NJJ2" s="72"/>
      <c r="NJK2" s="145"/>
      <c r="NJL2" s="145"/>
      <c r="NJM2" s="126"/>
      <c r="NJN2" s="126"/>
      <c r="NJO2" s="64"/>
      <c r="NJP2" s="72"/>
      <c r="NJQ2" s="145"/>
      <c r="NJR2" s="145"/>
      <c r="NJS2" s="126"/>
      <c r="NJT2" s="126"/>
      <c r="NJU2" s="64"/>
      <c r="NJV2" s="72"/>
      <c r="NJW2" s="145"/>
      <c r="NJX2" s="145"/>
      <c r="NJY2" s="126"/>
      <c r="NJZ2" s="126"/>
      <c r="NKA2" s="64"/>
      <c r="NKB2" s="72"/>
      <c r="NKC2" s="145"/>
      <c r="NKD2" s="145"/>
      <c r="NKE2" s="126"/>
      <c r="NKF2" s="126"/>
      <c r="NKG2" s="64"/>
      <c r="NKH2" s="72"/>
      <c r="NKI2" s="145"/>
      <c r="NKJ2" s="145"/>
      <c r="NKK2" s="126"/>
      <c r="NKL2" s="126"/>
      <c r="NKM2" s="64"/>
      <c r="NKN2" s="72"/>
      <c r="NKO2" s="145"/>
      <c r="NKP2" s="145"/>
      <c r="NKQ2" s="126"/>
      <c r="NKR2" s="126"/>
      <c r="NKS2" s="64"/>
      <c r="NKT2" s="72"/>
      <c r="NKU2" s="145"/>
      <c r="NKV2" s="145"/>
      <c r="NKW2" s="126"/>
      <c r="NKX2" s="126"/>
      <c r="NKY2" s="64"/>
      <c r="NKZ2" s="72"/>
      <c r="NLA2" s="145"/>
      <c r="NLB2" s="145"/>
      <c r="NLC2" s="126"/>
      <c r="NLD2" s="126"/>
      <c r="NLE2" s="64"/>
      <c r="NLF2" s="72"/>
      <c r="NLG2" s="145"/>
      <c r="NLH2" s="145"/>
      <c r="NLI2" s="126"/>
      <c r="NLJ2" s="126"/>
      <c r="NLK2" s="64"/>
      <c r="NLL2" s="72"/>
      <c r="NLM2" s="145"/>
      <c r="NLN2" s="145"/>
      <c r="NLO2" s="126"/>
      <c r="NLP2" s="126"/>
      <c r="NLQ2" s="64"/>
      <c r="NLR2" s="72"/>
      <c r="NLS2" s="145"/>
      <c r="NLT2" s="145"/>
      <c r="NLU2" s="126"/>
      <c r="NLV2" s="126"/>
      <c r="NLW2" s="64"/>
      <c r="NLX2" s="72"/>
      <c r="NLY2" s="145"/>
      <c r="NLZ2" s="145"/>
      <c r="NMA2" s="126"/>
      <c r="NMB2" s="126"/>
      <c r="NMC2" s="64"/>
      <c r="NMD2" s="72"/>
      <c r="NME2" s="145"/>
      <c r="NMF2" s="145"/>
      <c r="NMG2" s="126"/>
      <c r="NMH2" s="126"/>
      <c r="NMI2" s="64"/>
      <c r="NMJ2" s="72"/>
      <c r="NMK2" s="145"/>
      <c r="NML2" s="145"/>
      <c r="NMM2" s="126"/>
      <c r="NMN2" s="126"/>
      <c r="NMO2" s="64"/>
      <c r="NMP2" s="72"/>
      <c r="NMQ2" s="145"/>
      <c r="NMR2" s="145"/>
      <c r="NMS2" s="126"/>
      <c r="NMT2" s="126"/>
      <c r="NMU2" s="64"/>
      <c r="NMV2" s="72"/>
      <c r="NMW2" s="145"/>
      <c r="NMX2" s="145"/>
      <c r="NMY2" s="126"/>
      <c r="NMZ2" s="126"/>
      <c r="NNA2" s="64"/>
      <c r="NNB2" s="72"/>
      <c r="NNC2" s="145"/>
      <c r="NND2" s="145"/>
      <c r="NNE2" s="126"/>
      <c r="NNF2" s="126"/>
      <c r="NNG2" s="64"/>
      <c r="NNH2" s="72"/>
      <c r="NNI2" s="145"/>
      <c r="NNJ2" s="145"/>
      <c r="NNK2" s="126"/>
      <c r="NNL2" s="126"/>
      <c r="NNM2" s="64"/>
      <c r="NNN2" s="72"/>
      <c r="NNO2" s="145"/>
      <c r="NNP2" s="145"/>
      <c r="NNQ2" s="126"/>
      <c r="NNR2" s="126"/>
      <c r="NNS2" s="64"/>
      <c r="NNT2" s="72"/>
      <c r="NNU2" s="145"/>
      <c r="NNV2" s="145"/>
      <c r="NNW2" s="126"/>
      <c r="NNX2" s="126"/>
      <c r="NNY2" s="64"/>
      <c r="NNZ2" s="72"/>
      <c r="NOA2" s="145"/>
      <c r="NOB2" s="145"/>
      <c r="NOC2" s="126"/>
      <c r="NOD2" s="126"/>
      <c r="NOE2" s="64"/>
      <c r="NOF2" s="72"/>
      <c r="NOG2" s="145"/>
      <c r="NOH2" s="145"/>
      <c r="NOI2" s="126"/>
      <c r="NOJ2" s="126"/>
      <c r="NOK2" s="64"/>
      <c r="NOL2" s="72"/>
      <c r="NOM2" s="145"/>
      <c r="NON2" s="145"/>
      <c r="NOO2" s="126"/>
      <c r="NOP2" s="126"/>
      <c r="NOQ2" s="64"/>
      <c r="NOR2" s="72"/>
      <c r="NOS2" s="145"/>
      <c r="NOT2" s="145"/>
      <c r="NOU2" s="126"/>
      <c r="NOV2" s="126"/>
      <c r="NOW2" s="64"/>
      <c r="NOX2" s="72"/>
      <c r="NOY2" s="145"/>
      <c r="NOZ2" s="145"/>
      <c r="NPA2" s="126"/>
      <c r="NPB2" s="126"/>
      <c r="NPC2" s="64"/>
      <c r="NPD2" s="72"/>
      <c r="NPE2" s="145"/>
      <c r="NPF2" s="145"/>
      <c r="NPG2" s="126"/>
      <c r="NPH2" s="126"/>
      <c r="NPI2" s="64"/>
      <c r="NPJ2" s="72"/>
      <c r="NPK2" s="145"/>
      <c r="NPL2" s="145"/>
      <c r="NPM2" s="126"/>
      <c r="NPN2" s="126"/>
      <c r="NPO2" s="64"/>
      <c r="NPP2" s="72"/>
      <c r="NPQ2" s="145"/>
      <c r="NPR2" s="145"/>
      <c r="NPS2" s="126"/>
      <c r="NPT2" s="126"/>
      <c r="NPU2" s="64"/>
      <c r="NPV2" s="72"/>
      <c r="NPW2" s="145"/>
      <c r="NPX2" s="145"/>
      <c r="NPY2" s="126"/>
      <c r="NPZ2" s="126"/>
      <c r="NQA2" s="64"/>
      <c r="NQB2" s="72"/>
      <c r="NQC2" s="145"/>
      <c r="NQD2" s="145"/>
      <c r="NQE2" s="126"/>
      <c r="NQF2" s="126"/>
      <c r="NQG2" s="64"/>
      <c r="NQH2" s="72"/>
      <c r="NQI2" s="145"/>
      <c r="NQJ2" s="145"/>
      <c r="NQK2" s="126"/>
      <c r="NQL2" s="126"/>
      <c r="NQM2" s="64"/>
      <c r="NQN2" s="72"/>
      <c r="NQO2" s="145"/>
      <c r="NQP2" s="145"/>
      <c r="NQQ2" s="126"/>
      <c r="NQR2" s="126"/>
      <c r="NQS2" s="64"/>
      <c r="NQT2" s="72"/>
      <c r="NQU2" s="145"/>
      <c r="NQV2" s="145"/>
      <c r="NQW2" s="126"/>
      <c r="NQX2" s="126"/>
      <c r="NQY2" s="64"/>
      <c r="NQZ2" s="72"/>
      <c r="NRA2" s="145"/>
      <c r="NRB2" s="145"/>
      <c r="NRC2" s="126"/>
      <c r="NRD2" s="126"/>
      <c r="NRE2" s="64"/>
      <c r="NRF2" s="72"/>
      <c r="NRG2" s="145"/>
      <c r="NRH2" s="145"/>
      <c r="NRI2" s="126"/>
      <c r="NRJ2" s="126"/>
      <c r="NRK2" s="64"/>
      <c r="NRL2" s="72"/>
      <c r="NRM2" s="145"/>
      <c r="NRN2" s="145"/>
      <c r="NRO2" s="126"/>
      <c r="NRP2" s="126"/>
      <c r="NRQ2" s="64"/>
      <c r="NRR2" s="72"/>
      <c r="NRS2" s="145"/>
      <c r="NRT2" s="145"/>
      <c r="NRU2" s="126"/>
      <c r="NRV2" s="126"/>
      <c r="NRW2" s="64"/>
      <c r="NRX2" s="72"/>
      <c r="NRY2" s="145"/>
      <c r="NRZ2" s="145"/>
      <c r="NSA2" s="126"/>
      <c r="NSB2" s="126"/>
      <c r="NSC2" s="64"/>
      <c r="NSD2" s="72"/>
      <c r="NSE2" s="145"/>
      <c r="NSF2" s="145"/>
      <c r="NSG2" s="126"/>
      <c r="NSH2" s="126"/>
      <c r="NSI2" s="64"/>
      <c r="NSJ2" s="72"/>
      <c r="NSK2" s="145"/>
      <c r="NSL2" s="145"/>
      <c r="NSM2" s="126"/>
      <c r="NSN2" s="126"/>
      <c r="NSO2" s="64"/>
      <c r="NSP2" s="72"/>
      <c r="NSQ2" s="145"/>
      <c r="NSR2" s="145"/>
      <c r="NSS2" s="126"/>
      <c r="NST2" s="126"/>
      <c r="NSU2" s="64"/>
      <c r="NSV2" s="72"/>
      <c r="NSW2" s="145"/>
      <c r="NSX2" s="145"/>
      <c r="NSY2" s="126"/>
      <c r="NSZ2" s="126"/>
      <c r="NTA2" s="64"/>
      <c r="NTB2" s="72"/>
      <c r="NTC2" s="145"/>
      <c r="NTD2" s="145"/>
      <c r="NTE2" s="126"/>
      <c r="NTF2" s="126"/>
      <c r="NTG2" s="64"/>
      <c r="NTH2" s="72"/>
      <c r="NTI2" s="145"/>
      <c r="NTJ2" s="145"/>
      <c r="NTK2" s="126"/>
      <c r="NTL2" s="126"/>
      <c r="NTM2" s="64"/>
      <c r="NTN2" s="72"/>
      <c r="NTO2" s="145"/>
      <c r="NTP2" s="145"/>
      <c r="NTQ2" s="126"/>
      <c r="NTR2" s="126"/>
      <c r="NTS2" s="64"/>
      <c r="NTT2" s="72"/>
      <c r="NTU2" s="145"/>
      <c r="NTV2" s="145"/>
      <c r="NTW2" s="126"/>
      <c r="NTX2" s="126"/>
      <c r="NTY2" s="64"/>
      <c r="NTZ2" s="72"/>
      <c r="NUA2" s="145"/>
      <c r="NUB2" s="145"/>
      <c r="NUC2" s="126"/>
      <c r="NUD2" s="126"/>
      <c r="NUE2" s="64"/>
      <c r="NUF2" s="72"/>
      <c r="NUG2" s="145"/>
      <c r="NUH2" s="145"/>
      <c r="NUI2" s="126"/>
      <c r="NUJ2" s="126"/>
      <c r="NUK2" s="64"/>
      <c r="NUL2" s="72"/>
      <c r="NUM2" s="145"/>
      <c r="NUN2" s="145"/>
      <c r="NUO2" s="126"/>
      <c r="NUP2" s="126"/>
      <c r="NUQ2" s="64"/>
      <c r="NUR2" s="72"/>
      <c r="NUS2" s="145"/>
      <c r="NUT2" s="145"/>
      <c r="NUU2" s="126"/>
      <c r="NUV2" s="126"/>
      <c r="NUW2" s="64"/>
      <c r="NUX2" s="72"/>
      <c r="NUY2" s="145"/>
      <c r="NUZ2" s="145"/>
      <c r="NVA2" s="126"/>
      <c r="NVB2" s="126"/>
      <c r="NVC2" s="64"/>
      <c r="NVD2" s="72"/>
      <c r="NVE2" s="145"/>
      <c r="NVF2" s="145"/>
      <c r="NVG2" s="126"/>
      <c r="NVH2" s="126"/>
      <c r="NVI2" s="64"/>
      <c r="NVJ2" s="72"/>
      <c r="NVK2" s="145"/>
      <c r="NVL2" s="145"/>
      <c r="NVM2" s="126"/>
      <c r="NVN2" s="126"/>
      <c r="NVO2" s="64"/>
      <c r="NVP2" s="72"/>
      <c r="NVQ2" s="145"/>
      <c r="NVR2" s="145"/>
      <c r="NVS2" s="126"/>
      <c r="NVT2" s="126"/>
      <c r="NVU2" s="64"/>
      <c r="NVV2" s="72"/>
      <c r="NVW2" s="145"/>
      <c r="NVX2" s="145"/>
      <c r="NVY2" s="126"/>
      <c r="NVZ2" s="126"/>
      <c r="NWA2" s="64"/>
      <c r="NWB2" s="72"/>
      <c r="NWC2" s="145"/>
      <c r="NWD2" s="145"/>
      <c r="NWE2" s="126"/>
      <c r="NWF2" s="126"/>
      <c r="NWG2" s="64"/>
      <c r="NWH2" s="72"/>
      <c r="NWI2" s="145"/>
      <c r="NWJ2" s="145"/>
      <c r="NWK2" s="126"/>
      <c r="NWL2" s="126"/>
      <c r="NWM2" s="64"/>
      <c r="NWN2" s="72"/>
      <c r="NWO2" s="145"/>
      <c r="NWP2" s="145"/>
      <c r="NWQ2" s="126"/>
      <c r="NWR2" s="126"/>
      <c r="NWS2" s="64"/>
      <c r="NWT2" s="72"/>
      <c r="NWU2" s="145"/>
      <c r="NWV2" s="145"/>
      <c r="NWW2" s="126"/>
      <c r="NWX2" s="126"/>
      <c r="NWY2" s="64"/>
      <c r="NWZ2" s="72"/>
      <c r="NXA2" s="145"/>
      <c r="NXB2" s="145"/>
      <c r="NXC2" s="126"/>
      <c r="NXD2" s="126"/>
      <c r="NXE2" s="64"/>
      <c r="NXF2" s="72"/>
      <c r="NXG2" s="145"/>
      <c r="NXH2" s="145"/>
      <c r="NXI2" s="126"/>
      <c r="NXJ2" s="126"/>
      <c r="NXK2" s="64"/>
      <c r="NXL2" s="72"/>
      <c r="NXM2" s="145"/>
      <c r="NXN2" s="145"/>
      <c r="NXO2" s="126"/>
      <c r="NXP2" s="126"/>
      <c r="NXQ2" s="64"/>
      <c r="NXR2" s="72"/>
      <c r="NXS2" s="145"/>
      <c r="NXT2" s="145"/>
      <c r="NXU2" s="126"/>
      <c r="NXV2" s="126"/>
      <c r="NXW2" s="64"/>
      <c r="NXX2" s="72"/>
      <c r="NXY2" s="145"/>
      <c r="NXZ2" s="145"/>
      <c r="NYA2" s="126"/>
      <c r="NYB2" s="126"/>
      <c r="NYC2" s="64"/>
      <c r="NYD2" s="72"/>
      <c r="NYE2" s="145"/>
      <c r="NYF2" s="145"/>
      <c r="NYG2" s="126"/>
      <c r="NYH2" s="126"/>
      <c r="NYI2" s="64"/>
      <c r="NYJ2" s="72"/>
      <c r="NYK2" s="145"/>
      <c r="NYL2" s="145"/>
      <c r="NYM2" s="126"/>
      <c r="NYN2" s="126"/>
      <c r="NYO2" s="64"/>
      <c r="NYP2" s="72"/>
      <c r="NYQ2" s="145"/>
      <c r="NYR2" s="145"/>
      <c r="NYS2" s="126"/>
      <c r="NYT2" s="126"/>
      <c r="NYU2" s="64"/>
      <c r="NYV2" s="72"/>
      <c r="NYW2" s="145"/>
      <c r="NYX2" s="145"/>
      <c r="NYY2" s="126"/>
      <c r="NYZ2" s="126"/>
      <c r="NZA2" s="64"/>
      <c r="NZB2" s="72"/>
      <c r="NZC2" s="145"/>
      <c r="NZD2" s="145"/>
      <c r="NZE2" s="126"/>
      <c r="NZF2" s="126"/>
      <c r="NZG2" s="64"/>
      <c r="NZH2" s="72"/>
      <c r="NZI2" s="145"/>
      <c r="NZJ2" s="145"/>
      <c r="NZK2" s="126"/>
      <c r="NZL2" s="126"/>
      <c r="NZM2" s="64"/>
      <c r="NZN2" s="72"/>
      <c r="NZO2" s="145"/>
      <c r="NZP2" s="145"/>
      <c r="NZQ2" s="126"/>
      <c r="NZR2" s="126"/>
      <c r="NZS2" s="64"/>
      <c r="NZT2" s="72"/>
      <c r="NZU2" s="145"/>
      <c r="NZV2" s="145"/>
      <c r="NZW2" s="126"/>
      <c r="NZX2" s="126"/>
      <c r="NZY2" s="64"/>
      <c r="NZZ2" s="72"/>
      <c r="OAA2" s="145"/>
      <c r="OAB2" s="145"/>
      <c r="OAC2" s="126"/>
      <c r="OAD2" s="126"/>
      <c r="OAE2" s="64"/>
      <c r="OAF2" s="72"/>
      <c r="OAG2" s="145"/>
      <c r="OAH2" s="145"/>
      <c r="OAI2" s="126"/>
      <c r="OAJ2" s="126"/>
      <c r="OAK2" s="64"/>
      <c r="OAL2" s="72"/>
      <c r="OAM2" s="145"/>
      <c r="OAN2" s="145"/>
      <c r="OAO2" s="126"/>
      <c r="OAP2" s="126"/>
      <c r="OAQ2" s="64"/>
      <c r="OAR2" s="72"/>
      <c r="OAS2" s="145"/>
      <c r="OAT2" s="145"/>
      <c r="OAU2" s="126"/>
      <c r="OAV2" s="126"/>
      <c r="OAW2" s="64"/>
      <c r="OAX2" s="72"/>
      <c r="OAY2" s="145"/>
      <c r="OAZ2" s="145"/>
      <c r="OBA2" s="126"/>
      <c r="OBB2" s="126"/>
      <c r="OBC2" s="64"/>
      <c r="OBD2" s="72"/>
      <c r="OBE2" s="145"/>
      <c r="OBF2" s="145"/>
      <c r="OBG2" s="126"/>
      <c r="OBH2" s="126"/>
      <c r="OBI2" s="64"/>
      <c r="OBJ2" s="72"/>
      <c r="OBK2" s="145"/>
      <c r="OBL2" s="145"/>
      <c r="OBM2" s="126"/>
      <c r="OBN2" s="126"/>
      <c r="OBO2" s="64"/>
      <c r="OBP2" s="72"/>
      <c r="OBQ2" s="145"/>
      <c r="OBR2" s="145"/>
      <c r="OBS2" s="126"/>
      <c r="OBT2" s="126"/>
      <c r="OBU2" s="64"/>
      <c r="OBV2" s="72"/>
      <c r="OBW2" s="145"/>
      <c r="OBX2" s="145"/>
      <c r="OBY2" s="126"/>
      <c r="OBZ2" s="126"/>
      <c r="OCA2" s="64"/>
      <c r="OCB2" s="72"/>
      <c r="OCC2" s="145"/>
      <c r="OCD2" s="145"/>
      <c r="OCE2" s="126"/>
      <c r="OCF2" s="126"/>
      <c r="OCG2" s="64"/>
      <c r="OCH2" s="72"/>
      <c r="OCI2" s="145"/>
      <c r="OCJ2" s="145"/>
      <c r="OCK2" s="126"/>
      <c r="OCL2" s="126"/>
      <c r="OCM2" s="64"/>
      <c r="OCN2" s="72"/>
      <c r="OCO2" s="145"/>
      <c r="OCP2" s="145"/>
      <c r="OCQ2" s="126"/>
      <c r="OCR2" s="126"/>
      <c r="OCS2" s="64"/>
      <c r="OCT2" s="72"/>
      <c r="OCU2" s="145"/>
      <c r="OCV2" s="145"/>
      <c r="OCW2" s="126"/>
      <c r="OCX2" s="126"/>
      <c r="OCY2" s="64"/>
      <c r="OCZ2" s="72"/>
      <c r="ODA2" s="145"/>
      <c r="ODB2" s="145"/>
      <c r="ODC2" s="126"/>
      <c r="ODD2" s="126"/>
      <c r="ODE2" s="64"/>
      <c r="ODF2" s="72"/>
      <c r="ODG2" s="145"/>
      <c r="ODH2" s="145"/>
      <c r="ODI2" s="126"/>
      <c r="ODJ2" s="126"/>
      <c r="ODK2" s="64"/>
      <c r="ODL2" s="72"/>
      <c r="ODM2" s="145"/>
      <c r="ODN2" s="145"/>
      <c r="ODO2" s="126"/>
      <c r="ODP2" s="126"/>
      <c r="ODQ2" s="64"/>
      <c r="ODR2" s="72"/>
      <c r="ODS2" s="145"/>
      <c r="ODT2" s="145"/>
      <c r="ODU2" s="126"/>
      <c r="ODV2" s="126"/>
      <c r="ODW2" s="64"/>
      <c r="ODX2" s="72"/>
      <c r="ODY2" s="145"/>
      <c r="ODZ2" s="145"/>
      <c r="OEA2" s="126"/>
      <c r="OEB2" s="126"/>
      <c r="OEC2" s="64"/>
      <c r="OED2" s="72"/>
      <c r="OEE2" s="145"/>
      <c r="OEF2" s="145"/>
      <c r="OEG2" s="126"/>
      <c r="OEH2" s="126"/>
      <c r="OEI2" s="64"/>
      <c r="OEJ2" s="72"/>
      <c r="OEK2" s="145"/>
      <c r="OEL2" s="145"/>
      <c r="OEM2" s="126"/>
      <c r="OEN2" s="126"/>
      <c r="OEO2" s="64"/>
      <c r="OEP2" s="72"/>
      <c r="OEQ2" s="145"/>
      <c r="OER2" s="145"/>
      <c r="OES2" s="126"/>
      <c r="OET2" s="126"/>
      <c r="OEU2" s="64"/>
      <c r="OEV2" s="72"/>
      <c r="OEW2" s="145"/>
      <c r="OEX2" s="145"/>
      <c r="OEY2" s="126"/>
      <c r="OEZ2" s="126"/>
      <c r="OFA2" s="64"/>
      <c r="OFB2" s="72"/>
      <c r="OFC2" s="145"/>
      <c r="OFD2" s="145"/>
      <c r="OFE2" s="126"/>
      <c r="OFF2" s="126"/>
      <c r="OFG2" s="64"/>
      <c r="OFH2" s="72"/>
      <c r="OFI2" s="145"/>
      <c r="OFJ2" s="145"/>
      <c r="OFK2" s="126"/>
      <c r="OFL2" s="126"/>
      <c r="OFM2" s="64"/>
      <c r="OFN2" s="72"/>
      <c r="OFO2" s="145"/>
      <c r="OFP2" s="145"/>
      <c r="OFQ2" s="126"/>
      <c r="OFR2" s="126"/>
      <c r="OFS2" s="64"/>
      <c r="OFT2" s="72"/>
      <c r="OFU2" s="145"/>
      <c r="OFV2" s="145"/>
      <c r="OFW2" s="126"/>
      <c r="OFX2" s="126"/>
      <c r="OFY2" s="64"/>
      <c r="OFZ2" s="72"/>
      <c r="OGA2" s="145"/>
      <c r="OGB2" s="145"/>
      <c r="OGC2" s="126"/>
      <c r="OGD2" s="126"/>
      <c r="OGE2" s="64"/>
      <c r="OGF2" s="72"/>
      <c r="OGG2" s="145"/>
      <c r="OGH2" s="145"/>
      <c r="OGI2" s="126"/>
      <c r="OGJ2" s="126"/>
      <c r="OGK2" s="64"/>
      <c r="OGL2" s="72"/>
      <c r="OGM2" s="145"/>
      <c r="OGN2" s="145"/>
      <c r="OGO2" s="126"/>
      <c r="OGP2" s="126"/>
      <c r="OGQ2" s="64"/>
      <c r="OGR2" s="72"/>
      <c r="OGS2" s="145"/>
      <c r="OGT2" s="145"/>
      <c r="OGU2" s="126"/>
      <c r="OGV2" s="126"/>
      <c r="OGW2" s="64"/>
      <c r="OGX2" s="72"/>
      <c r="OGY2" s="145"/>
      <c r="OGZ2" s="145"/>
      <c r="OHA2" s="126"/>
      <c r="OHB2" s="126"/>
      <c r="OHC2" s="64"/>
      <c r="OHD2" s="72"/>
      <c r="OHE2" s="145"/>
      <c r="OHF2" s="145"/>
      <c r="OHG2" s="126"/>
      <c r="OHH2" s="126"/>
      <c r="OHI2" s="64"/>
      <c r="OHJ2" s="72"/>
      <c r="OHK2" s="145"/>
      <c r="OHL2" s="145"/>
      <c r="OHM2" s="126"/>
      <c r="OHN2" s="126"/>
      <c r="OHO2" s="64"/>
      <c r="OHP2" s="72"/>
      <c r="OHQ2" s="145"/>
      <c r="OHR2" s="145"/>
      <c r="OHS2" s="126"/>
      <c r="OHT2" s="126"/>
      <c r="OHU2" s="64"/>
      <c r="OHV2" s="72"/>
      <c r="OHW2" s="145"/>
      <c r="OHX2" s="145"/>
      <c r="OHY2" s="126"/>
      <c r="OHZ2" s="126"/>
      <c r="OIA2" s="64"/>
      <c r="OIB2" s="72"/>
      <c r="OIC2" s="145"/>
      <c r="OID2" s="145"/>
      <c r="OIE2" s="126"/>
      <c r="OIF2" s="126"/>
      <c r="OIG2" s="64"/>
      <c r="OIH2" s="72"/>
      <c r="OII2" s="145"/>
      <c r="OIJ2" s="145"/>
      <c r="OIK2" s="126"/>
      <c r="OIL2" s="126"/>
      <c r="OIM2" s="64"/>
      <c r="OIN2" s="72"/>
      <c r="OIO2" s="145"/>
      <c r="OIP2" s="145"/>
      <c r="OIQ2" s="126"/>
      <c r="OIR2" s="126"/>
      <c r="OIS2" s="64"/>
      <c r="OIT2" s="72"/>
      <c r="OIU2" s="145"/>
      <c r="OIV2" s="145"/>
      <c r="OIW2" s="126"/>
      <c r="OIX2" s="126"/>
      <c r="OIY2" s="64"/>
      <c r="OIZ2" s="72"/>
      <c r="OJA2" s="145"/>
      <c r="OJB2" s="145"/>
      <c r="OJC2" s="126"/>
      <c r="OJD2" s="126"/>
      <c r="OJE2" s="64"/>
      <c r="OJF2" s="72"/>
      <c r="OJG2" s="145"/>
      <c r="OJH2" s="145"/>
      <c r="OJI2" s="126"/>
      <c r="OJJ2" s="126"/>
      <c r="OJK2" s="64"/>
      <c r="OJL2" s="72"/>
      <c r="OJM2" s="145"/>
      <c r="OJN2" s="145"/>
      <c r="OJO2" s="126"/>
      <c r="OJP2" s="126"/>
      <c r="OJQ2" s="64"/>
      <c r="OJR2" s="72"/>
      <c r="OJS2" s="145"/>
      <c r="OJT2" s="145"/>
      <c r="OJU2" s="126"/>
      <c r="OJV2" s="126"/>
      <c r="OJW2" s="64"/>
      <c r="OJX2" s="72"/>
      <c r="OJY2" s="145"/>
      <c r="OJZ2" s="145"/>
      <c r="OKA2" s="126"/>
      <c r="OKB2" s="126"/>
      <c r="OKC2" s="64"/>
      <c r="OKD2" s="72"/>
      <c r="OKE2" s="145"/>
      <c r="OKF2" s="145"/>
      <c r="OKG2" s="126"/>
      <c r="OKH2" s="126"/>
      <c r="OKI2" s="64"/>
      <c r="OKJ2" s="72"/>
      <c r="OKK2" s="145"/>
      <c r="OKL2" s="145"/>
      <c r="OKM2" s="126"/>
      <c r="OKN2" s="126"/>
      <c r="OKO2" s="64"/>
      <c r="OKP2" s="72"/>
      <c r="OKQ2" s="145"/>
      <c r="OKR2" s="145"/>
      <c r="OKS2" s="126"/>
      <c r="OKT2" s="126"/>
      <c r="OKU2" s="64"/>
      <c r="OKV2" s="72"/>
      <c r="OKW2" s="145"/>
      <c r="OKX2" s="145"/>
      <c r="OKY2" s="126"/>
      <c r="OKZ2" s="126"/>
      <c r="OLA2" s="64"/>
      <c r="OLB2" s="72"/>
      <c r="OLC2" s="145"/>
      <c r="OLD2" s="145"/>
      <c r="OLE2" s="126"/>
      <c r="OLF2" s="126"/>
      <c r="OLG2" s="64"/>
      <c r="OLH2" s="72"/>
      <c r="OLI2" s="145"/>
      <c r="OLJ2" s="145"/>
      <c r="OLK2" s="126"/>
      <c r="OLL2" s="126"/>
      <c r="OLM2" s="64"/>
      <c r="OLN2" s="72"/>
      <c r="OLO2" s="145"/>
      <c r="OLP2" s="145"/>
      <c r="OLQ2" s="126"/>
      <c r="OLR2" s="126"/>
      <c r="OLS2" s="64"/>
      <c r="OLT2" s="72"/>
      <c r="OLU2" s="145"/>
      <c r="OLV2" s="145"/>
      <c r="OLW2" s="126"/>
      <c r="OLX2" s="126"/>
      <c r="OLY2" s="64"/>
      <c r="OLZ2" s="72"/>
      <c r="OMA2" s="145"/>
      <c r="OMB2" s="145"/>
      <c r="OMC2" s="126"/>
      <c r="OMD2" s="126"/>
      <c r="OME2" s="64"/>
      <c r="OMF2" s="72"/>
      <c r="OMG2" s="145"/>
      <c r="OMH2" s="145"/>
      <c r="OMI2" s="126"/>
      <c r="OMJ2" s="126"/>
      <c r="OMK2" s="64"/>
      <c r="OML2" s="72"/>
      <c r="OMM2" s="145"/>
      <c r="OMN2" s="145"/>
      <c r="OMO2" s="126"/>
      <c r="OMP2" s="126"/>
      <c r="OMQ2" s="64"/>
      <c r="OMR2" s="72"/>
      <c r="OMS2" s="145"/>
      <c r="OMT2" s="145"/>
      <c r="OMU2" s="126"/>
      <c r="OMV2" s="126"/>
      <c r="OMW2" s="64"/>
      <c r="OMX2" s="72"/>
      <c r="OMY2" s="145"/>
      <c r="OMZ2" s="145"/>
      <c r="ONA2" s="126"/>
      <c r="ONB2" s="126"/>
      <c r="ONC2" s="64"/>
      <c r="OND2" s="72"/>
      <c r="ONE2" s="145"/>
      <c r="ONF2" s="145"/>
      <c r="ONG2" s="126"/>
      <c r="ONH2" s="126"/>
      <c r="ONI2" s="64"/>
      <c r="ONJ2" s="72"/>
      <c r="ONK2" s="145"/>
      <c r="ONL2" s="145"/>
      <c r="ONM2" s="126"/>
      <c r="ONN2" s="126"/>
      <c r="ONO2" s="64"/>
      <c r="ONP2" s="72"/>
      <c r="ONQ2" s="145"/>
      <c r="ONR2" s="145"/>
      <c r="ONS2" s="126"/>
      <c r="ONT2" s="126"/>
      <c r="ONU2" s="64"/>
      <c r="ONV2" s="72"/>
      <c r="ONW2" s="145"/>
      <c r="ONX2" s="145"/>
      <c r="ONY2" s="126"/>
      <c r="ONZ2" s="126"/>
      <c r="OOA2" s="64"/>
      <c r="OOB2" s="72"/>
      <c r="OOC2" s="145"/>
      <c r="OOD2" s="145"/>
      <c r="OOE2" s="126"/>
      <c r="OOF2" s="126"/>
      <c r="OOG2" s="64"/>
      <c r="OOH2" s="72"/>
      <c r="OOI2" s="145"/>
      <c r="OOJ2" s="145"/>
      <c r="OOK2" s="126"/>
      <c r="OOL2" s="126"/>
      <c r="OOM2" s="64"/>
      <c r="OON2" s="72"/>
      <c r="OOO2" s="145"/>
      <c r="OOP2" s="145"/>
      <c r="OOQ2" s="126"/>
      <c r="OOR2" s="126"/>
      <c r="OOS2" s="64"/>
      <c r="OOT2" s="72"/>
      <c r="OOU2" s="145"/>
      <c r="OOV2" s="145"/>
      <c r="OOW2" s="126"/>
      <c r="OOX2" s="126"/>
      <c r="OOY2" s="64"/>
      <c r="OOZ2" s="72"/>
      <c r="OPA2" s="145"/>
      <c r="OPB2" s="145"/>
      <c r="OPC2" s="126"/>
      <c r="OPD2" s="126"/>
      <c r="OPE2" s="64"/>
      <c r="OPF2" s="72"/>
      <c r="OPG2" s="145"/>
      <c r="OPH2" s="145"/>
      <c r="OPI2" s="126"/>
      <c r="OPJ2" s="126"/>
      <c r="OPK2" s="64"/>
      <c r="OPL2" s="72"/>
      <c r="OPM2" s="145"/>
      <c r="OPN2" s="145"/>
      <c r="OPO2" s="126"/>
      <c r="OPP2" s="126"/>
      <c r="OPQ2" s="64"/>
      <c r="OPR2" s="72"/>
      <c r="OPS2" s="145"/>
      <c r="OPT2" s="145"/>
      <c r="OPU2" s="126"/>
      <c r="OPV2" s="126"/>
      <c r="OPW2" s="64"/>
      <c r="OPX2" s="72"/>
      <c r="OPY2" s="145"/>
      <c r="OPZ2" s="145"/>
      <c r="OQA2" s="126"/>
      <c r="OQB2" s="126"/>
      <c r="OQC2" s="64"/>
      <c r="OQD2" s="72"/>
      <c r="OQE2" s="145"/>
      <c r="OQF2" s="145"/>
      <c r="OQG2" s="126"/>
      <c r="OQH2" s="126"/>
      <c r="OQI2" s="64"/>
      <c r="OQJ2" s="72"/>
      <c r="OQK2" s="145"/>
      <c r="OQL2" s="145"/>
      <c r="OQM2" s="126"/>
      <c r="OQN2" s="126"/>
      <c r="OQO2" s="64"/>
      <c r="OQP2" s="72"/>
      <c r="OQQ2" s="145"/>
      <c r="OQR2" s="145"/>
      <c r="OQS2" s="126"/>
      <c r="OQT2" s="126"/>
      <c r="OQU2" s="64"/>
      <c r="OQV2" s="72"/>
      <c r="OQW2" s="145"/>
      <c r="OQX2" s="145"/>
      <c r="OQY2" s="126"/>
      <c r="OQZ2" s="126"/>
      <c r="ORA2" s="64"/>
      <c r="ORB2" s="72"/>
      <c r="ORC2" s="145"/>
      <c r="ORD2" s="145"/>
      <c r="ORE2" s="126"/>
      <c r="ORF2" s="126"/>
      <c r="ORG2" s="64"/>
      <c r="ORH2" s="72"/>
      <c r="ORI2" s="145"/>
      <c r="ORJ2" s="145"/>
      <c r="ORK2" s="126"/>
      <c r="ORL2" s="126"/>
      <c r="ORM2" s="64"/>
      <c r="ORN2" s="72"/>
      <c r="ORO2" s="145"/>
      <c r="ORP2" s="145"/>
      <c r="ORQ2" s="126"/>
      <c r="ORR2" s="126"/>
      <c r="ORS2" s="64"/>
      <c r="ORT2" s="72"/>
      <c r="ORU2" s="145"/>
      <c r="ORV2" s="145"/>
      <c r="ORW2" s="126"/>
      <c r="ORX2" s="126"/>
      <c r="ORY2" s="64"/>
      <c r="ORZ2" s="72"/>
      <c r="OSA2" s="145"/>
      <c r="OSB2" s="145"/>
      <c r="OSC2" s="126"/>
      <c r="OSD2" s="126"/>
      <c r="OSE2" s="64"/>
      <c r="OSF2" s="72"/>
      <c r="OSG2" s="145"/>
      <c r="OSH2" s="145"/>
      <c r="OSI2" s="126"/>
      <c r="OSJ2" s="126"/>
      <c r="OSK2" s="64"/>
      <c r="OSL2" s="72"/>
      <c r="OSM2" s="145"/>
      <c r="OSN2" s="145"/>
      <c r="OSO2" s="126"/>
      <c r="OSP2" s="126"/>
      <c r="OSQ2" s="64"/>
      <c r="OSR2" s="72"/>
      <c r="OSS2" s="145"/>
      <c r="OST2" s="145"/>
      <c r="OSU2" s="126"/>
      <c r="OSV2" s="126"/>
      <c r="OSW2" s="64"/>
      <c r="OSX2" s="72"/>
      <c r="OSY2" s="145"/>
      <c r="OSZ2" s="145"/>
      <c r="OTA2" s="126"/>
      <c r="OTB2" s="126"/>
      <c r="OTC2" s="64"/>
      <c r="OTD2" s="72"/>
      <c r="OTE2" s="145"/>
      <c r="OTF2" s="145"/>
      <c r="OTG2" s="126"/>
      <c r="OTH2" s="126"/>
      <c r="OTI2" s="64"/>
      <c r="OTJ2" s="72"/>
      <c r="OTK2" s="145"/>
      <c r="OTL2" s="145"/>
      <c r="OTM2" s="126"/>
      <c r="OTN2" s="126"/>
      <c r="OTO2" s="64"/>
      <c r="OTP2" s="72"/>
      <c r="OTQ2" s="145"/>
      <c r="OTR2" s="145"/>
      <c r="OTS2" s="126"/>
      <c r="OTT2" s="126"/>
      <c r="OTU2" s="64"/>
      <c r="OTV2" s="72"/>
      <c r="OTW2" s="145"/>
      <c r="OTX2" s="145"/>
      <c r="OTY2" s="126"/>
      <c r="OTZ2" s="126"/>
      <c r="OUA2" s="64"/>
      <c r="OUB2" s="72"/>
      <c r="OUC2" s="145"/>
      <c r="OUD2" s="145"/>
      <c r="OUE2" s="126"/>
      <c r="OUF2" s="126"/>
      <c r="OUG2" s="64"/>
      <c r="OUH2" s="72"/>
      <c r="OUI2" s="145"/>
      <c r="OUJ2" s="145"/>
      <c r="OUK2" s="126"/>
      <c r="OUL2" s="126"/>
      <c r="OUM2" s="64"/>
      <c r="OUN2" s="72"/>
      <c r="OUO2" s="145"/>
      <c r="OUP2" s="145"/>
      <c r="OUQ2" s="126"/>
      <c r="OUR2" s="126"/>
      <c r="OUS2" s="64"/>
      <c r="OUT2" s="72"/>
      <c r="OUU2" s="145"/>
      <c r="OUV2" s="145"/>
      <c r="OUW2" s="126"/>
      <c r="OUX2" s="126"/>
      <c r="OUY2" s="64"/>
      <c r="OUZ2" s="72"/>
      <c r="OVA2" s="145"/>
      <c r="OVB2" s="145"/>
      <c r="OVC2" s="126"/>
      <c r="OVD2" s="126"/>
      <c r="OVE2" s="64"/>
      <c r="OVF2" s="72"/>
      <c r="OVG2" s="145"/>
      <c r="OVH2" s="145"/>
      <c r="OVI2" s="126"/>
      <c r="OVJ2" s="126"/>
      <c r="OVK2" s="64"/>
      <c r="OVL2" s="72"/>
      <c r="OVM2" s="145"/>
      <c r="OVN2" s="145"/>
      <c r="OVO2" s="126"/>
      <c r="OVP2" s="126"/>
      <c r="OVQ2" s="64"/>
      <c r="OVR2" s="72"/>
      <c r="OVS2" s="145"/>
      <c r="OVT2" s="145"/>
      <c r="OVU2" s="126"/>
      <c r="OVV2" s="126"/>
      <c r="OVW2" s="64"/>
      <c r="OVX2" s="72"/>
      <c r="OVY2" s="145"/>
      <c r="OVZ2" s="145"/>
      <c r="OWA2" s="126"/>
      <c r="OWB2" s="126"/>
      <c r="OWC2" s="64"/>
      <c r="OWD2" s="72"/>
      <c r="OWE2" s="145"/>
      <c r="OWF2" s="145"/>
      <c r="OWG2" s="126"/>
      <c r="OWH2" s="126"/>
      <c r="OWI2" s="64"/>
      <c r="OWJ2" s="72"/>
      <c r="OWK2" s="145"/>
      <c r="OWL2" s="145"/>
      <c r="OWM2" s="126"/>
      <c r="OWN2" s="126"/>
      <c r="OWO2" s="64"/>
      <c r="OWP2" s="72"/>
      <c r="OWQ2" s="145"/>
      <c r="OWR2" s="145"/>
      <c r="OWS2" s="126"/>
      <c r="OWT2" s="126"/>
      <c r="OWU2" s="64"/>
      <c r="OWV2" s="72"/>
      <c r="OWW2" s="145"/>
      <c r="OWX2" s="145"/>
      <c r="OWY2" s="126"/>
      <c r="OWZ2" s="126"/>
      <c r="OXA2" s="64"/>
      <c r="OXB2" s="72"/>
      <c r="OXC2" s="145"/>
      <c r="OXD2" s="145"/>
      <c r="OXE2" s="126"/>
      <c r="OXF2" s="126"/>
      <c r="OXG2" s="64"/>
      <c r="OXH2" s="72"/>
      <c r="OXI2" s="145"/>
      <c r="OXJ2" s="145"/>
      <c r="OXK2" s="126"/>
      <c r="OXL2" s="126"/>
      <c r="OXM2" s="64"/>
      <c r="OXN2" s="72"/>
      <c r="OXO2" s="145"/>
      <c r="OXP2" s="145"/>
      <c r="OXQ2" s="126"/>
      <c r="OXR2" s="126"/>
      <c r="OXS2" s="64"/>
      <c r="OXT2" s="72"/>
      <c r="OXU2" s="145"/>
      <c r="OXV2" s="145"/>
      <c r="OXW2" s="126"/>
      <c r="OXX2" s="126"/>
      <c r="OXY2" s="64"/>
      <c r="OXZ2" s="72"/>
      <c r="OYA2" s="145"/>
      <c r="OYB2" s="145"/>
      <c r="OYC2" s="126"/>
      <c r="OYD2" s="126"/>
      <c r="OYE2" s="64"/>
      <c r="OYF2" s="72"/>
      <c r="OYG2" s="145"/>
      <c r="OYH2" s="145"/>
      <c r="OYI2" s="126"/>
      <c r="OYJ2" s="126"/>
      <c r="OYK2" s="64"/>
      <c r="OYL2" s="72"/>
      <c r="OYM2" s="145"/>
      <c r="OYN2" s="145"/>
      <c r="OYO2" s="126"/>
      <c r="OYP2" s="126"/>
      <c r="OYQ2" s="64"/>
      <c r="OYR2" s="72"/>
      <c r="OYS2" s="145"/>
      <c r="OYT2" s="145"/>
      <c r="OYU2" s="126"/>
      <c r="OYV2" s="126"/>
      <c r="OYW2" s="64"/>
      <c r="OYX2" s="72"/>
      <c r="OYY2" s="145"/>
      <c r="OYZ2" s="145"/>
      <c r="OZA2" s="126"/>
      <c r="OZB2" s="126"/>
      <c r="OZC2" s="64"/>
      <c r="OZD2" s="72"/>
      <c r="OZE2" s="145"/>
      <c r="OZF2" s="145"/>
      <c r="OZG2" s="126"/>
      <c r="OZH2" s="126"/>
      <c r="OZI2" s="64"/>
      <c r="OZJ2" s="72"/>
      <c r="OZK2" s="145"/>
      <c r="OZL2" s="145"/>
      <c r="OZM2" s="126"/>
      <c r="OZN2" s="126"/>
      <c r="OZO2" s="64"/>
      <c r="OZP2" s="72"/>
      <c r="OZQ2" s="145"/>
      <c r="OZR2" s="145"/>
      <c r="OZS2" s="126"/>
      <c r="OZT2" s="126"/>
      <c r="OZU2" s="64"/>
      <c r="OZV2" s="72"/>
      <c r="OZW2" s="145"/>
      <c r="OZX2" s="145"/>
      <c r="OZY2" s="126"/>
      <c r="OZZ2" s="126"/>
      <c r="PAA2" s="64"/>
      <c r="PAB2" s="72"/>
      <c r="PAC2" s="145"/>
      <c r="PAD2" s="145"/>
      <c r="PAE2" s="126"/>
      <c r="PAF2" s="126"/>
      <c r="PAG2" s="64"/>
      <c r="PAH2" s="72"/>
      <c r="PAI2" s="145"/>
      <c r="PAJ2" s="145"/>
      <c r="PAK2" s="126"/>
      <c r="PAL2" s="126"/>
      <c r="PAM2" s="64"/>
      <c r="PAN2" s="72"/>
      <c r="PAO2" s="145"/>
      <c r="PAP2" s="145"/>
      <c r="PAQ2" s="126"/>
      <c r="PAR2" s="126"/>
      <c r="PAS2" s="64"/>
      <c r="PAT2" s="72"/>
      <c r="PAU2" s="145"/>
      <c r="PAV2" s="145"/>
      <c r="PAW2" s="126"/>
      <c r="PAX2" s="126"/>
      <c r="PAY2" s="64"/>
      <c r="PAZ2" s="72"/>
      <c r="PBA2" s="145"/>
      <c r="PBB2" s="145"/>
      <c r="PBC2" s="126"/>
      <c r="PBD2" s="126"/>
      <c r="PBE2" s="64"/>
      <c r="PBF2" s="72"/>
      <c r="PBG2" s="145"/>
      <c r="PBH2" s="145"/>
      <c r="PBI2" s="126"/>
      <c r="PBJ2" s="126"/>
      <c r="PBK2" s="64"/>
      <c r="PBL2" s="72"/>
      <c r="PBM2" s="145"/>
      <c r="PBN2" s="145"/>
      <c r="PBO2" s="126"/>
      <c r="PBP2" s="126"/>
      <c r="PBQ2" s="64"/>
      <c r="PBR2" s="72"/>
      <c r="PBS2" s="145"/>
      <c r="PBT2" s="145"/>
      <c r="PBU2" s="126"/>
      <c r="PBV2" s="126"/>
      <c r="PBW2" s="64"/>
      <c r="PBX2" s="72"/>
      <c r="PBY2" s="145"/>
      <c r="PBZ2" s="145"/>
      <c r="PCA2" s="126"/>
      <c r="PCB2" s="126"/>
      <c r="PCC2" s="64"/>
      <c r="PCD2" s="72"/>
      <c r="PCE2" s="145"/>
      <c r="PCF2" s="145"/>
      <c r="PCG2" s="126"/>
      <c r="PCH2" s="126"/>
      <c r="PCI2" s="64"/>
      <c r="PCJ2" s="72"/>
      <c r="PCK2" s="145"/>
      <c r="PCL2" s="145"/>
      <c r="PCM2" s="126"/>
      <c r="PCN2" s="126"/>
      <c r="PCO2" s="64"/>
      <c r="PCP2" s="72"/>
      <c r="PCQ2" s="145"/>
      <c r="PCR2" s="145"/>
      <c r="PCS2" s="126"/>
      <c r="PCT2" s="126"/>
      <c r="PCU2" s="64"/>
      <c r="PCV2" s="72"/>
      <c r="PCW2" s="145"/>
      <c r="PCX2" s="145"/>
      <c r="PCY2" s="126"/>
      <c r="PCZ2" s="126"/>
      <c r="PDA2" s="64"/>
      <c r="PDB2" s="72"/>
      <c r="PDC2" s="145"/>
      <c r="PDD2" s="145"/>
      <c r="PDE2" s="126"/>
      <c r="PDF2" s="126"/>
      <c r="PDG2" s="64"/>
      <c r="PDH2" s="72"/>
      <c r="PDI2" s="145"/>
      <c r="PDJ2" s="145"/>
      <c r="PDK2" s="126"/>
      <c r="PDL2" s="126"/>
      <c r="PDM2" s="64"/>
      <c r="PDN2" s="72"/>
      <c r="PDO2" s="145"/>
      <c r="PDP2" s="145"/>
      <c r="PDQ2" s="126"/>
      <c r="PDR2" s="126"/>
      <c r="PDS2" s="64"/>
      <c r="PDT2" s="72"/>
      <c r="PDU2" s="145"/>
      <c r="PDV2" s="145"/>
      <c r="PDW2" s="126"/>
      <c r="PDX2" s="126"/>
      <c r="PDY2" s="64"/>
      <c r="PDZ2" s="72"/>
      <c r="PEA2" s="145"/>
      <c r="PEB2" s="145"/>
      <c r="PEC2" s="126"/>
      <c r="PED2" s="126"/>
      <c r="PEE2" s="64"/>
      <c r="PEF2" s="72"/>
      <c r="PEG2" s="145"/>
      <c r="PEH2" s="145"/>
      <c r="PEI2" s="126"/>
      <c r="PEJ2" s="126"/>
      <c r="PEK2" s="64"/>
      <c r="PEL2" s="72"/>
      <c r="PEM2" s="145"/>
      <c r="PEN2" s="145"/>
      <c r="PEO2" s="126"/>
      <c r="PEP2" s="126"/>
      <c r="PEQ2" s="64"/>
      <c r="PER2" s="72"/>
      <c r="PES2" s="145"/>
      <c r="PET2" s="145"/>
      <c r="PEU2" s="126"/>
      <c r="PEV2" s="126"/>
      <c r="PEW2" s="64"/>
      <c r="PEX2" s="72"/>
      <c r="PEY2" s="145"/>
      <c r="PEZ2" s="145"/>
      <c r="PFA2" s="126"/>
      <c r="PFB2" s="126"/>
      <c r="PFC2" s="64"/>
      <c r="PFD2" s="72"/>
      <c r="PFE2" s="145"/>
      <c r="PFF2" s="145"/>
      <c r="PFG2" s="126"/>
      <c r="PFH2" s="126"/>
      <c r="PFI2" s="64"/>
      <c r="PFJ2" s="72"/>
      <c r="PFK2" s="145"/>
      <c r="PFL2" s="145"/>
      <c r="PFM2" s="126"/>
      <c r="PFN2" s="126"/>
      <c r="PFO2" s="64"/>
      <c r="PFP2" s="72"/>
      <c r="PFQ2" s="145"/>
      <c r="PFR2" s="145"/>
      <c r="PFS2" s="126"/>
      <c r="PFT2" s="126"/>
      <c r="PFU2" s="64"/>
      <c r="PFV2" s="72"/>
      <c r="PFW2" s="145"/>
      <c r="PFX2" s="145"/>
      <c r="PFY2" s="126"/>
      <c r="PFZ2" s="126"/>
      <c r="PGA2" s="64"/>
      <c r="PGB2" s="72"/>
      <c r="PGC2" s="145"/>
      <c r="PGD2" s="145"/>
      <c r="PGE2" s="126"/>
      <c r="PGF2" s="126"/>
      <c r="PGG2" s="64"/>
      <c r="PGH2" s="72"/>
      <c r="PGI2" s="145"/>
      <c r="PGJ2" s="145"/>
      <c r="PGK2" s="126"/>
      <c r="PGL2" s="126"/>
      <c r="PGM2" s="64"/>
      <c r="PGN2" s="72"/>
      <c r="PGO2" s="145"/>
      <c r="PGP2" s="145"/>
      <c r="PGQ2" s="126"/>
      <c r="PGR2" s="126"/>
      <c r="PGS2" s="64"/>
      <c r="PGT2" s="72"/>
      <c r="PGU2" s="145"/>
      <c r="PGV2" s="145"/>
      <c r="PGW2" s="126"/>
      <c r="PGX2" s="126"/>
      <c r="PGY2" s="64"/>
      <c r="PGZ2" s="72"/>
      <c r="PHA2" s="145"/>
      <c r="PHB2" s="145"/>
      <c r="PHC2" s="126"/>
      <c r="PHD2" s="126"/>
      <c r="PHE2" s="64"/>
      <c r="PHF2" s="72"/>
      <c r="PHG2" s="145"/>
      <c r="PHH2" s="145"/>
      <c r="PHI2" s="126"/>
      <c r="PHJ2" s="126"/>
      <c r="PHK2" s="64"/>
      <c r="PHL2" s="72"/>
      <c r="PHM2" s="145"/>
      <c r="PHN2" s="145"/>
      <c r="PHO2" s="126"/>
      <c r="PHP2" s="126"/>
      <c r="PHQ2" s="64"/>
      <c r="PHR2" s="72"/>
      <c r="PHS2" s="145"/>
      <c r="PHT2" s="145"/>
      <c r="PHU2" s="126"/>
      <c r="PHV2" s="126"/>
      <c r="PHW2" s="64"/>
      <c r="PHX2" s="72"/>
      <c r="PHY2" s="145"/>
      <c r="PHZ2" s="145"/>
      <c r="PIA2" s="126"/>
      <c r="PIB2" s="126"/>
      <c r="PIC2" s="64"/>
      <c r="PID2" s="72"/>
      <c r="PIE2" s="145"/>
      <c r="PIF2" s="145"/>
      <c r="PIG2" s="126"/>
      <c r="PIH2" s="126"/>
      <c r="PII2" s="64"/>
      <c r="PIJ2" s="72"/>
      <c r="PIK2" s="145"/>
      <c r="PIL2" s="145"/>
      <c r="PIM2" s="126"/>
      <c r="PIN2" s="126"/>
      <c r="PIO2" s="64"/>
      <c r="PIP2" s="72"/>
      <c r="PIQ2" s="145"/>
      <c r="PIR2" s="145"/>
      <c r="PIS2" s="126"/>
      <c r="PIT2" s="126"/>
      <c r="PIU2" s="64"/>
      <c r="PIV2" s="72"/>
      <c r="PIW2" s="145"/>
      <c r="PIX2" s="145"/>
      <c r="PIY2" s="126"/>
      <c r="PIZ2" s="126"/>
      <c r="PJA2" s="64"/>
      <c r="PJB2" s="72"/>
      <c r="PJC2" s="145"/>
      <c r="PJD2" s="145"/>
      <c r="PJE2" s="126"/>
      <c r="PJF2" s="126"/>
      <c r="PJG2" s="64"/>
      <c r="PJH2" s="72"/>
      <c r="PJI2" s="145"/>
      <c r="PJJ2" s="145"/>
      <c r="PJK2" s="126"/>
      <c r="PJL2" s="126"/>
      <c r="PJM2" s="64"/>
      <c r="PJN2" s="72"/>
      <c r="PJO2" s="145"/>
      <c r="PJP2" s="145"/>
      <c r="PJQ2" s="126"/>
      <c r="PJR2" s="126"/>
      <c r="PJS2" s="64"/>
      <c r="PJT2" s="72"/>
      <c r="PJU2" s="145"/>
      <c r="PJV2" s="145"/>
      <c r="PJW2" s="126"/>
      <c r="PJX2" s="126"/>
      <c r="PJY2" s="64"/>
      <c r="PJZ2" s="72"/>
      <c r="PKA2" s="145"/>
      <c r="PKB2" s="145"/>
      <c r="PKC2" s="126"/>
      <c r="PKD2" s="126"/>
      <c r="PKE2" s="64"/>
      <c r="PKF2" s="72"/>
      <c r="PKG2" s="145"/>
      <c r="PKH2" s="145"/>
      <c r="PKI2" s="126"/>
      <c r="PKJ2" s="126"/>
      <c r="PKK2" s="64"/>
      <c r="PKL2" s="72"/>
      <c r="PKM2" s="145"/>
      <c r="PKN2" s="145"/>
      <c r="PKO2" s="126"/>
      <c r="PKP2" s="126"/>
      <c r="PKQ2" s="64"/>
      <c r="PKR2" s="72"/>
      <c r="PKS2" s="145"/>
      <c r="PKT2" s="145"/>
      <c r="PKU2" s="126"/>
      <c r="PKV2" s="126"/>
      <c r="PKW2" s="64"/>
      <c r="PKX2" s="72"/>
      <c r="PKY2" s="145"/>
      <c r="PKZ2" s="145"/>
      <c r="PLA2" s="126"/>
      <c r="PLB2" s="126"/>
      <c r="PLC2" s="64"/>
      <c r="PLD2" s="72"/>
      <c r="PLE2" s="145"/>
      <c r="PLF2" s="145"/>
      <c r="PLG2" s="126"/>
      <c r="PLH2" s="126"/>
      <c r="PLI2" s="64"/>
      <c r="PLJ2" s="72"/>
      <c r="PLK2" s="145"/>
      <c r="PLL2" s="145"/>
      <c r="PLM2" s="126"/>
      <c r="PLN2" s="126"/>
      <c r="PLO2" s="64"/>
      <c r="PLP2" s="72"/>
      <c r="PLQ2" s="145"/>
      <c r="PLR2" s="145"/>
      <c r="PLS2" s="126"/>
      <c r="PLT2" s="126"/>
      <c r="PLU2" s="64"/>
      <c r="PLV2" s="72"/>
      <c r="PLW2" s="145"/>
      <c r="PLX2" s="145"/>
      <c r="PLY2" s="126"/>
      <c r="PLZ2" s="126"/>
      <c r="PMA2" s="64"/>
      <c r="PMB2" s="72"/>
      <c r="PMC2" s="145"/>
      <c r="PMD2" s="145"/>
      <c r="PME2" s="126"/>
      <c r="PMF2" s="126"/>
      <c r="PMG2" s="64"/>
      <c r="PMH2" s="72"/>
      <c r="PMI2" s="145"/>
      <c r="PMJ2" s="145"/>
      <c r="PMK2" s="126"/>
      <c r="PML2" s="126"/>
      <c r="PMM2" s="64"/>
      <c r="PMN2" s="72"/>
      <c r="PMO2" s="145"/>
      <c r="PMP2" s="145"/>
      <c r="PMQ2" s="126"/>
      <c r="PMR2" s="126"/>
      <c r="PMS2" s="64"/>
      <c r="PMT2" s="72"/>
      <c r="PMU2" s="145"/>
      <c r="PMV2" s="145"/>
      <c r="PMW2" s="126"/>
      <c r="PMX2" s="126"/>
      <c r="PMY2" s="64"/>
      <c r="PMZ2" s="72"/>
      <c r="PNA2" s="145"/>
      <c r="PNB2" s="145"/>
      <c r="PNC2" s="126"/>
      <c r="PND2" s="126"/>
      <c r="PNE2" s="64"/>
      <c r="PNF2" s="72"/>
      <c r="PNG2" s="145"/>
      <c r="PNH2" s="145"/>
      <c r="PNI2" s="126"/>
      <c r="PNJ2" s="126"/>
      <c r="PNK2" s="64"/>
      <c r="PNL2" s="72"/>
      <c r="PNM2" s="145"/>
      <c r="PNN2" s="145"/>
      <c r="PNO2" s="126"/>
      <c r="PNP2" s="126"/>
      <c r="PNQ2" s="64"/>
      <c r="PNR2" s="72"/>
      <c r="PNS2" s="145"/>
      <c r="PNT2" s="145"/>
      <c r="PNU2" s="126"/>
      <c r="PNV2" s="126"/>
      <c r="PNW2" s="64"/>
      <c r="PNX2" s="72"/>
      <c r="PNY2" s="145"/>
      <c r="PNZ2" s="145"/>
      <c r="POA2" s="126"/>
      <c r="POB2" s="126"/>
      <c r="POC2" s="64"/>
      <c r="POD2" s="72"/>
      <c r="POE2" s="145"/>
      <c r="POF2" s="145"/>
      <c r="POG2" s="126"/>
      <c r="POH2" s="126"/>
      <c r="POI2" s="64"/>
      <c r="POJ2" s="72"/>
      <c r="POK2" s="145"/>
      <c r="POL2" s="145"/>
      <c r="POM2" s="126"/>
      <c r="PON2" s="126"/>
      <c r="POO2" s="64"/>
      <c r="POP2" s="72"/>
      <c r="POQ2" s="145"/>
      <c r="POR2" s="145"/>
      <c r="POS2" s="126"/>
      <c r="POT2" s="126"/>
      <c r="POU2" s="64"/>
      <c r="POV2" s="72"/>
      <c r="POW2" s="145"/>
      <c r="POX2" s="145"/>
      <c r="POY2" s="126"/>
      <c r="POZ2" s="126"/>
      <c r="PPA2" s="64"/>
      <c r="PPB2" s="72"/>
      <c r="PPC2" s="145"/>
      <c r="PPD2" s="145"/>
      <c r="PPE2" s="126"/>
      <c r="PPF2" s="126"/>
      <c r="PPG2" s="64"/>
      <c r="PPH2" s="72"/>
      <c r="PPI2" s="145"/>
      <c r="PPJ2" s="145"/>
      <c r="PPK2" s="126"/>
      <c r="PPL2" s="126"/>
      <c r="PPM2" s="64"/>
      <c r="PPN2" s="72"/>
      <c r="PPO2" s="145"/>
      <c r="PPP2" s="145"/>
      <c r="PPQ2" s="126"/>
      <c r="PPR2" s="126"/>
      <c r="PPS2" s="64"/>
      <c r="PPT2" s="72"/>
      <c r="PPU2" s="145"/>
      <c r="PPV2" s="145"/>
      <c r="PPW2" s="126"/>
      <c r="PPX2" s="126"/>
      <c r="PPY2" s="64"/>
      <c r="PPZ2" s="72"/>
      <c r="PQA2" s="145"/>
      <c r="PQB2" s="145"/>
      <c r="PQC2" s="126"/>
      <c r="PQD2" s="126"/>
      <c r="PQE2" s="64"/>
      <c r="PQF2" s="72"/>
      <c r="PQG2" s="145"/>
      <c r="PQH2" s="145"/>
      <c r="PQI2" s="126"/>
      <c r="PQJ2" s="126"/>
      <c r="PQK2" s="64"/>
      <c r="PQL2" s="72"/>
      <c r="PQM2" s="145"/>
      <c r="PQN2" s="145"/>
      <c r="PQO2" s="126"/>
      <c r="PQP2" s="126"/>
      <c r="PQQ2" s="64"/>
      <c r="PQR2" s="72"/>
      <c r="PQS2" s="145"/>
      <c r="PQT2" s="145"/>
      <c r="PQU2" s="126"/>
      <c r="PQV2" s="126"/>
      <c r="PQW2" s="64"/>
      <c r="PQX2" s="72"/>
      <c r="PQY2" s="145"/>
      <c r="PQZ2" s="145"/>
      <c r="PRA2" s="126"/>
      <c r="PRB2" s="126"/>
      <c r="PRC2" s="64"/>
      <c r="PRD2" s="72"/>
      <c r="PRE2" s="145"/>
      <c r="PRF2" s="145"/>
      <c r="PRG2" s="126"/>
      <c r="PRH2" s="126"/>
      <c r="PRI2" s="64"/>
      <c r="PRJ2" s="72"/>
      <c r="PRK2" s="145"/>
      <c r="PRL2" s="145"/>
      <c r="PRM2" s="126"/>
      <c r="PRN2" s="126"/>
      <c r="PRO2" s="64"/>
      <c r="PRP2" s="72"/>
      <c r="PRQ2" s="145"/>
      <c r="PRR2" s="145"/>
      <c r="PRS2" s="126"/>
      <c r="PRT2" s="126"/>
      <c r="PRU2" s="64"/>
      <c r="PRV2" s="72"/>
      <c r="PRW2" s="145"/>
      <c r="PRX2" s="145"/>
      <c r="PRY2" s="126"/>
      <c r="PRZ2" s="126"/>
      <c r="PSA2" s="64"/>
      <c r="PSB2" s="72"/>
      <c r="PSC2" s="145"/>
      <c r="PSD2" s="145"/>
      <c r="PSE2" s="126"/>
      <c r="PSF2" s="126"/>
      <c r="PSG2" s="64"/>
      <c r="PSH2" s="72"/>
      <c r="PSI2" s="145"/>
      <c r="PSJ2" s="145"/>
      <c r="PSK2" s="126"/>
      <c r="PSL2" s="126"/>
      <c r="PSM2" s="64"/>
      <c r="PSN2" s="72"/>
      <c r="PSO2" s="145"/>
      <c r="PSP2" s="145"/>
      <c r="PSQ2" s="126"/>
      <c r="PSR2" s="126"/>
      <c r="PSS2" s="64"/>
      <c r="PST2" s="72"/>
      <c r="PSU2" s="145"/>
      <c r="PSV2" s="145"/>
      <c r="PSW2" s="126"/>
      <c r="PSX2" s="126"/>
      <c r="PSY2" s="64"/>
      <c r="PSZ2" s="72"/>
      <c r="PTA2" s="145"/>
      <c r="PTB2" s="145"/>
      <c r="PTC2" s="126"/>
      <c r="PTD2" s="126"/>
      <c r="PTE2" s="64"/>
      <c r="PTF2" s="72"/>
      <c r="PTG2" s="145"/>
      <c r="PTH2" s="145"/>
      <c r="PTI2" s="126"/>
      <c r="PTJ2" s="126"/>
      <c r="PTK2" s="64"/>
      <c r="PTL2" s="72"/>
      <c r="PTM2" s="145"/>
      <c r="PTN2" s="145"/>
      <c r="PTO2" s="126"/>
      <c r="PTP2" s="126"/>
      <c r="PTQ2" s="64"/>
      <c r="PTR2" s="72"/>
      <c r="PTS2" s="145"/>
      <c r="PTT2" s="145"/>
      <c r="PTU2" s="126"/>
      <c r="PTV2" s="126"/>
      <c r="PTW2" s="64"/>
      <c r="PTX2" s="72"/>
      <c r="PTY2" s="145"/>
      <c r="PTZ2" s="145"/>
      <c r="PUA2" s="126"/>
      <c r="PUB2" s="126"/>
      <c r="PUC2" s="64"/>
      <c r="PUD2" s="72"/>
      <c r="PUE2" s="145"/>
      <c r="PUF2" s="145"/>
      <c r="PUG2" s="126"/>
      <c r="PUH2" s="126"/>
      <c r="PUI2" s="64"/>
      <c r="PUJ2" s="72"/>
      <c r="PUK2" s="145"/>
      <c r="PUL2" s="145"/>
      <c r="PUM2" s="126"/>
      <c r="PUN2" s="126"/>
      <c r="PUO2" s="64"/>
      <c r="PUP2" s="72"/>
      <c r="PUQ2" s="145"/>
      <c r="PUR2" s="145"/>
      <c r="PUS2" s="126"/>
      <c r="PUT2" s="126"/>
      <c r="PUU2" s="64"/>
      <c r="PUV2" s="72"/>
      <c r="PUW2" s="145"/>
      <c r="PUX2" s="145"/>
      <c r="PUY2" s="126"/>
      <c r="PUZ2" s="126"/>
      <c r="PVA2" s="64"/>
      <c r="PVB2" s="72"/>
      <c r="PVC2" s="145"/>
      <c r="PVD2" s="145"/>
      <c r="PVE2" s="126"/>
      <c r="PVF2" s="126"/>
      <c r="PVG2" s="64"/>
      <c r="PVH2" s="72"/>
      <c r="PVI2" s="145"/>
      <c r="PVJ2" s="145"/>
      <c r="PVK2" s="126"/>
      <c r="PVL2" s="126"/>
      <c r="PVM2" s="64"/>
      <c r="PVN2" s="72"/>
      <c r="PVO2" s="145"/>
      <c r="PVP2" s="145"/>
      <c r="PVQ2" s="126"/>
      <c r="PVR2" s="126"/>
      <c r="PVS2" s="64"/>
      <c r="PVT2" s="72"/>
      <c r="PVU2" s="145"/>
      <c r="PVV2" s="145"/>
      <c r="PVW2" s="126"/>
      <c r="PVX2" s="126"/>
      <c r="PVY2" s="64"/>
      <c r="PVZ2" s="72"/>
      <c r="PWA2" s="145"/>
      <c r="PWB2" s="145"/>
      <c r="PWC2" s="126"/>
      <c r="PWD2" s="126"/>
      <c r="PWE2" s="64"/>
      <c r="PWF2" s="72"/>
      <c r="PWG2" s="145"/>
      <c r="PWH2" s="145"/>
      <c r="PWI2" s="126"/>
      <c r="PWJ2" s="126"/>
      <c r="PWK2" s="64"/>
      <c r="PWL2" s="72"/>
      <c r="PWM2" s="145"/>
      <c r="PWN2" s="145"/>
      <c r="PWO2" s="126"/>
      <c r="PWP2" s="126"/>
      <c r="PWQ2" s="64"/>
      <c r="PWR2" s="72"/>
      <c r="PWS2" s="145"/>
      <c r="PWT2" s="145"/>
      <c r="PWU2" s="126"/>
      <c r="PWV2" s="126"/>
      <c r="PWW2" s="64"/>
      <c r="PWX2" s="72"/>
      <c r="PWY2" s="145"/>
      <c r="PWZ2" s="145"/>
      <c r="PXA2" s="126"/>
      <c r="PXB2" s="126"/>
      <c r="PXC2" s="64"/>
      <c r="PXD2" s="72"/>
      <c r="PXE2" s="145"/>
      <c r="PXF2" s="145"/>
      <c r="PXG2" s="126"/>
      <c r="PXH2" s="126"/>
      <c r="PXI2" s="64"/>
      <c r="PXJ2" s="72"/>
      <c r="PXK2" s="145"/>
      <c r="PXL2" s="145"/>
      <c r="PXM2" s="126"/>
      <c r="PXN2" s="126"/>
      <c r="PXO2" s="64"/>
      <c r="PXP2" s="72"/>
      <c r="PXQ2" s="145"/>
      <c r="PXR2" s="145"/>
      <c r="PXS2" s="126"/>
      <c r="PXT2" s="126"/>
      <c r="PXU2" s="64"/>
      <c r="PXV2" s="72"/>
      <c r="PXW2" s="145"/>
      <c r="PXX2" s="145"/>
      <c r="PXY2" s="126"/>
      <c r="PXZ2" s="126"/>
      <c r="PYA2" s="64"/>
      <c r="PYB2" s="72"/>
      <c r="PYC2" s="145"/>
      <c r="PYD2" s="145"/>
      <c r="PYE2" s="126"/>
      <c r="PYF2" s="126"/>
      <c r="PYG2" s="64"/>
      <c r="PYH2" s="72"/>
      <c r="PYI2" s="145"/>
      <c r="PYJ2" s="145"/>
      <c r="PYK2" s="126"/>
      <c r="PYL2" s="126"/>
      <c r="PYM2" s="64"/>
      <c r="PYN2" s="72"/>
      <c r="PYO2" s="145"/>
      <c r="PYP2" s="145"/>
      <c r="PYQ2" s="126"/>
      <c r="PYR2" s="126"/>
      <c r="PYS2" s="64"/>
      <c r="PYT2" s="72"/>
      <c r="PYU2" s="145"/>
      <c r="PYV2" s="145"/>
      <c r="PYW2" s="126"/>
      <c r="PYX2" s="126"/>
      <c r="PYY2" s="64"/>
      <c r="PYZ2" s="72"/>
      <c r="PZA2" s="145"/>
      <c r="PZB2" s="145"/>
      <c r="PZC2" s="126"/>
      <c r="PZD2" s="126"/>
      <c r="PZE2" s="64"/>
      <c r="PZF2" s="72"/>
      <c r="PZG2" s="145"/>
      <c r="PZH2" s="145"/>
      <c r="PZI2" s="126"/>
      <c r="PZJ2" s="126"/>
      <c r="PZK2" s="64"/>
      <c r="PZL2" s="72"/>
      <c r="PZM2" s="145"/>
      <c r="PZN2" s="145"/>
      <c r="PZO2" s="126"/>
      <c r="PZP2" s="126"/>
      <c r="PZQ2" s="64"/>
      <c r="PZR2" s="72"/>
      <c r="PZS2" s="145"/>
      <c r="PZT2" s="145"/>
      <c r="PZU2" s="126"/>
      <c r="PZV2" s="126"/>
      <c r="PZW2" s="64"/>
      <c r="PZX2" s="72"/>
      <c r="PZY2" s="145"/>
      <c r="PZZ2" s="145"/>
      <c r="QAA2" s="126"/>
      <c r="QAB2" s="126"/>
      <c r="QAC2" s="64"/>
      <c r="QAD2" s="72"/>
      <c r="QAE2" s="145"/>
      <c r="QAF2" s="145"/>
      <c r="QAG2" s="126"/>
      <c r="QAH2" s="126"/>
      <c r="QAI2" s="64"/>
      <c r="QAJ2" s="72"/>
      <c r="QAK2" s="145"/>
      <c r="QAL2" s="145"/>
      <c r="QAM2" s="126"/>
      <c r="QAN2" s="126"/>
      <c r="QAO2" s="64"/>
      <c r="QAP2" s="72"/>
      <c r="QAQ2" s="145"/>
      <c r="QAR2" s="145"/>
      <c r="QAS2" s="126"/>
      <c r="QAT2" s="126"/>
      <c r="QAU2" s="64"/>
      <c r="QAV2" s="72"/>
      <c r="QAW2" s="145"/>
      <c r="QAX2" s="145"/>
      <c r="QAY2" s="126"/>
      <c r="QAZ2" s="126"/>
      <c r="QBA2" s="64"/>
      <c r="QBB2" s="72"/>
      <c r="QBC2" s="145"/>
      <c r="QBD2" s="145"/>
      <c r="QBE2" s="126"/>
      <c r="QBF2" s="126"/>
      <c r="QBG2" s="64"/>
      <c r="QBH2" s="72"/>
      <c r="QBI2" s="145"/>
      <c r="QBJ2" s="145"/>
      <c r="QBK2" s="126"/>
      <c r="QBL2" s="126"/>
      <c r="QBM2" s="64"/>
      <c r="QBN2" s="72"/>
      <c r="QBO2" s="145"/>
      <c r="QBP2" s="145"/>
      <c r="QBQ2" s="126"/>
      <c r="QBR2" s="126"/>
      <c r="QBS2" s="64"/>
      <c r="QBT2" s="72"/>
      <c r="QBU2" s="145"/>
      <c r="QBV2" s="145"/>
      <c r="QBW2" s="126"/>
      <c r="QBX2" s="126"/>
      <c r="QBY2" s="64"/>
      <c r="QBZ2" s="72"/>
      <c r="QCA2" s="145"/>
      <c r="QCB2" s="145"/>
      <c r="QCC2" s="126"/>
      <c r="QCD2" s="126"/>
      <c r="QCE2" s="64"/>
      <c r="QCF2" s="72"/>
      <c r="QCG2" s="145"/>
      <c r="QCH2" s="145"/>
      <c r="QCI2" s="126"/>
      <c r="QCJ2" s="126"/>
      <c r="QCK2" s="64"/>
      <c r="QCL2" s="72"/>
      <c r="QCM2" s="145"/>
      <c r="QCN2" s="145"/>
      <c r="QCO2" s="126"/>
      <c r="QCP2" s="126"/>
      <c r="QCQ2" s="64"/>
      <c r="QCR2" s="72"/>
      <c r="QCS2" s="145"/>
      <c r="QCT2" s="145"/>
      <c r="QCU2" s="126"/>
      <c r="QCV2" s="126"/>
      <c r="QCW2" s="64"/>
      <c r="QCX2" s="72"/>
      <c r="QCY2" s="145"/>
      <c r="QCZ2" s="145"/>
      <c r="QDA2" s="126"/>
      <c r="QDB2" s="126"/>
      <c r="QDC2" s="64"/>
      <c r="QDD2" s="72"/>
      <c r="QDE2" s="145"/>
      <c r="QDF2" s="145"/>
      <c r="QDG2" s="126"/>
      <c r="QDH2" s="126"/>
      <c r="QDI2" s="64"/>
      <c r="QDJ2" s="72"/>
      <c r="QDK2" s="145"/>
      <c r="QDL2" s="145"/>
      <c r="QDM2" s="126"/>
      <c r="QDN2" s="126"/>
      <c r="QDO2" s="64"/>
      <c r="QDP2" s="72"/>
      <c r="QDQ2" s="145"/>
      <c r="QDR2" s="145"/>
      <c r="QDS2" s="126"/>
      <c r="QDT2" s="126"/>
      <c r="QDU2" s="64"/>
      <c r="QDV2" s="72"/>
      <c r="QDW2" s="145"/>
      <c r="QDX2" s="145"/>
      <c r="QDY2" s="126"/>
      <c r="QDZ2" s="126"/>
      <c r="QEA2" s="64"/>
      <c r="QEB2" s="72"/>
      <c r="QEC2" s="145"/>
      <c r="QED2" s="145"/>
      <c r="QEE2" s="126"/>
      <c r="QEF2" s="126"/>
      <c r="QEG2" s="64"/>
      <c r="QEH2" s="72"/>
      <c r="QEI2" s="145"/>
      <c r="QEJ2" s="145"/>
      <c r="QEK2" s="126"/>
      <c r="QEL2" s="126"/>
      <c r="QEM2" s="64"/>
      <c r="QEN2" s="72"/>
      <c r="QEO2" s="145"/>
      <c r="QEP2" s="145"/>
      <c r="QEQ2" s="126"/>
      <c r="QER2" s="126"/>
      <c r="QES2" s="64"/>
      <c r="QET2" s="72"/>
      <c r="QEU2" s="145"/>
      <c r="QEV2" s="145"/>
      <c r="QEW2" s="126"/>
      <c r="QEX2" s="126"/>
      <c r="QEY2" s="64"/>
      <c r="QEZ2" s="72"/>
      <c r="QFA2" s="145"/>
      <c r="QFB2" s="145"/>
      <c r="QFC2" s="126"/>
      <c r="QFD2" s="126"/>
      <c r="QFE2" s="64"/>
      <c r="QFF2" s="72"/>
      <c r="QFG2" s="145"/>
      <c r="QFH2" s="145"/>
      <c r="QFI2" s="126"/>
      <c r="QFJ2" s="126"/>
      <c r="QFK2" s="64"/>
      <c r="QFL2" s="72"/>
      <c r="QFM2" s="145"/>
      <c r="QFN2" s="145"/>
      <c r="QFO2" s="126"/>
      <c r="QFP2" s="126"/>
      <c r="QFQ2" s="64"/>
      <c r="QFR2" s="72"/>
      <c r="QFS2" s="145"/>
      <c r="QFT2" s="145"/>
      <c r="QFU2" s="126"/>
      <c r="QFV2" s="126"/>
      <c r="QFW2" s="64"/>
      <c r="QFX2" s="72"/>
      <c r="QFY2" s="145"/>
      <c r="QFZ2" s="145"/>
      <c r="QGA2" s="126"/>
      <c r="QGB2" s="126"/>
      <c r="QGC2" s="64"/>
      <c r="QGD2" s="72"/>
      <c r="QGE2" s="145"/>
      <c r="QGF2" s="145"/>
      <c r="QGG2" s="126"/>
      <c r="QGH2" s="126"/>
      <c r="QGI2" s="64"/>
      <c r="QGJ2" s="72"/>
      <c r="QGK2" s="145"/>
      <c r="QGL2" s="145"/>
      <c r="QGM2" s="126"/>
      <c r="QGN2" s="126"/>
      <c r="QGO2" s="64"/>
      <c r="QGP2" s="72"/>
      <c r="QGQ2" s="145"/>
      <c r="QGR2" s="145"/>
      <c r="QGS2" s="126"/>
      <c r="QGT2" s="126"/>
      <c r="QGU2" s="64"/>
      <c r="QGV2" s="72"/>
      <c r="QGW2" s="145"/>
      <c r="QGX2" s="145"/>
      <c r="QGY2" s="126"/>
      <c r="QGZ2" s="126"/>
      <c r="QHA2" s="64"/>
      <c r="QHB2" s="72"/>
      <c r="QHC2" s="145"/>
      <c r="QHD2" s="145"/>
      <c r="QHE2" s="126"/>
      <c r="QHF2" s="126"/>
      <c r="QHG2" s="64"/>
      <c r="QHH2" s="72"/>
      <c r="QHI2" s="145"/>
      <c r="QHJ2" s="145"/>
      <c r="QHK2" s="126"/>
      <c r="QHL2" s="126"/>
      <c r="QHM2" s="64"/>
      <c r="QHN2" s="72"/>
      <c r="QHO2" s="145"/>
      <c r="QHP2" s="145"/>
      <c r="QHQ2" s="126"/>
      <c r="QHR2" s="126"/>
      <c r="QHS2" s="64"/>
      <c r="QHT2" s="72"/>
      <c r="QHU2" s="145"/>
      <c r="QHV2" s="145"/>
      <c r="QHW2" s="126"/>
      <c r="QHX2" s="126"/>
      <c r="QHY2" s="64"/>
      <c r="QHZ2" s="72"/>
      <c r="QIA2" s="145"/>
      <c r="QIB2" s="145"/>
      <c r="QIC2" s="126"/>
      <c r="QID2" s="126"/>
      <c r="QIE2" s="64"/>
      <c r="QIF2" s="72"/>
      <c r="QIG2" s="145"/>
      <c r="QIH2" s="145"/>
      <c r="QII2" s="126"/>
      <c r="QIJ2" s="126"/>
      <c r="QIK2" s="64"/>
      <c r="QIL2" s="72"/>
      <c r="QIM2" s="145"/>
      <c r="QIN2" s="145"/>
      <c r="QIO2" s="126"/>
      <c r="QIP2" s="126"/>
      <c r="QIQ2" s="64"/>
      <c r="QIR2" s="72"/>
      <c r="QIS2" s="145"/>
      <c r="QIT2" s="145"/>
      <c r="QIU2" s="126"/>
      <c r="QIV2" s="126"/>
      <c r="QIW2" s="64"/>
      <c r="QIX2" s="72"/>
      <c r="QIY2" s="145"/>
      <c r="QIZ2" s="145"/>
      <c r="QJA2" s="126"/>
      <c r="QJB2" s="126"/>
      <c r="QJC2" s="64"/>
      <c r="QJD2" s="72"/>
      <c r="QJE2" s="145"/>
      <c r="QJF2" s="145"/>
      <c r="QJG2" s="126"/>
      <c r="QJH2" s="126"/>
      <c r="QJI2" s="64"/>
      <c r="QJJ2" s="72"/>
      <c r="QJK2" s="145"/>
      <c r="QJL2" s="145"/>
      <c r="QJM2" s="126"/>
      <c r="QJN2" s="126"/>
      <c r="QJO2" s="64"/>
      <c r="QJP2" s="72"/>
      <c r="QJQ2" s="145"/>
      <c r="QJR2" s="145"/>
      <c r="QJS2" s="126"/>
      <c r="QJT2" s="126"/>
      <c r="QJU2" s="64"/>
      <c r="QJV2" s="72"/>
      <c r="QJW2" s="145"/>
      <c r="QJX2" s="145"/>
      <c r="QJY2" s="126"/>
      <c r="QJZ2" s="126"/>
      <c r="QKA2" s="64"/>
      <c r="QKB2" s="72"/>
      <c r="QKC2" s="145"/>
      <c r="QKD2" s="145"/>
      <c r="QKE2" s="126"/>
      <c r="QKF2" s="126"/>
      <c r="QKG2" s="64"/>
      <c r="QKH2" s="72"/>
      <c r="QKI2" s="145"/>
      <c r="QKJ2" s="145"/>
      <c r="QKK2" s="126"/>
      <c r="QKL2" s="126"/>
      <c r="QKM2" s="64"/>
      <c r="QKN2" s="72"/>
      <c r="QKO2" s="145"/>
      <c r="QKP2" s="145"/>
      <c r="QKQ2" s="126"/>
      <c r="QKR2" s="126"/>
      <c r="QKS2" s="64"/>
      <c r="QKT2" s="72"/>
      <c r="QKU2" s="145"/>
      <c r="QKV2" s="145"/>
      <c r="QKW2" s="126"/>
      <c r="QKX2" s="126"/>
      <c r="QKY2" s="64"/>
      <c r="QKZ2" s="72"/>
      <c r="QLA2" s="145"/>
      <c r="QLB2" s="145"/>
      <c r="QLC2" s="126"/>
      <c r="QLD2" s="126"/>
      <c r="QLE2" s="64"/>
      <c r="QLF2" s="72"/>
      <c r="QLG2" s="145"/>
      <c r="QLH2" s="145"/>
      <c r="QLI2" s="126"/>
      <c r="QLJ2" s="126"/>
      <c r="QLK2" s="64"/>
      <c r="QLL2" s="72"/>
      <c r="QLM2" s="145"/>
      <c r="QLN2" s="145"/>
      <c r="QLO2" s="126"/>
      <c r="QLP2" s="126"/>
      <c r="QLQ2" s="64"/>
      <c r="QLR2" s="72"/>
      <c r="QLS2" s="145"/>
      <c r="QLT2" s="145"/>
      <c r="QLU2" s="126"/>
      <c r="QLV2" s="126"/>
      <c r="QLW2" s="64"/>
      <c r="QLX2" s="72"/>
      <c r="QLY2" s="145"/>
      <c r="QLZ2" s="145"/>
      <c r="QMA2" s="126"/>
      <c r="QMB2" s="126"/>
      <c r="QMC2" s="64"/>
      <c r="QMD2" s="72"/>
      <c r="QME2" s="145"/>
      <c r="QMF2" s="145"/>
      <c r="QMG2" s="126"/>
      <c r="QMH2" s="126"/>
      <c r="QMI2" s="64"/>
      <c r="QMJ2" s="72"/>
      <c r="QMK2" s="145"/>
      <c r="QML2" s="145"/>
      <c r="QMM2" s="126"/>
      <c r="QMN2" s="126"/>
      <c r="QMO2" s="64"/>
      <c r="QMP2" s="72"/>
      <c r="QMQ2" s="145"/>
      <c r="QMR2" s="145"/>
      <c r="QMS2" s="126"/>
      <c r="QMT2" s="126"/>
      <c r="QMU2" s="64"/>
      <c r="QMV2" s="72"/>
      <c r="QMW2" s="145"/>
      <c r="QMX2" s="145"/>
      <c r="QMY2" s="126"/>
      <c r="QMZ2" s="126"/>
      <c r="QNA2" s="64"/>
      <c r="QNB2" s="72"/>
      <c r="QNC2" s="145"/>
      <c r="QND2" s="145"/>
      <c r="QNE2" s="126"/>
      <c r="QNF2" s="126"/>
      <c r="QNG2" s="64"/>
      <c r="QNH2" s="72"/>
      <c r="QNI2" s="145"/>
      <c r="QNJ2" s="145"/>
      <c r="QNK2" s="126"/>
      <c r="QNL2" s="126"/>
      <c r="QNM2" s="64"/>
      <c r="QNN2" s="72"/>
      <c r="QNO2" s="145"/>
      <c r="QNP2" s="145"/>
      <c r="QNQ2" s="126"/>
      <c r="QNR2" s="126"/>
      <c r="QNS2" s="64"/>
      <c r="QNT2" s="72"/>
      <c r="QNU2" s="145"/>
      <c r="QNV2" s="145"/>
      <c r="QNW2" s="126"/>
      <c r="QNX2" s="126"/>
      <c r="QNY2" s="64"/>
      <c r="QNZ2" s="72"/>
      <c r="QOA2" s="145"/>
      <c r="QOB2" s="145"/>
      <c r="QOC2" s="126"/>
      <c r="QOD2" s="126"/>
      <c r="QOE2" s="64"/>
      <c r="QOF2" s="72"/>
      <c r="QOG2" s="145"/>
      <c r="QOH2" s="145"/>
      <c r="QOI2" s="126"/>
      <c r="QOJ2" s="126"/>
      <c r="QOK2" s="64"/>
      <c r="QOL2" s="72"/>
      <c r="QOM2" s="145"/>
      <c r="QON2" s="145"/>
      <c r="QOO2" s="126"/>
      <c r="QOP2" s="126"/>
      <c r="QOQ2" s="64"/>
      <c r="QOR2" s="72"/>
      <c r="QOS2" s="145"/>
      <c r="QOT2" s="145"/>
      <c r="QOU2" s="126"/>
      <c r="QOV2" s="126"/>
      <c r="QOW2" s="64"/>
      <c r="QOX2" s="72"/>
      <c r="QOY2" s="145"/>
      <c r="QOZ2" s="145"/>
      <c r="QPA2" s="126"/>
      <c r="QPB2" s="126"/>
      <c r="QPC2" s="64"/>
      <c r="QPD2" s="72"/>
      <c r="QPE2" s="145"/>
      <c r="QPF2" s="145"/>
      <c r="QPG2" s="126"/>
      <c r="QPH2" s="126"/>
      <c r="QPI2" s="64"/>
      <c r="QPJ2" s="72"/>
      <c r="QPK2" s="145"/>
      <c r="QPL2" s="145"/>
      <c r="QPM2" s="126"/>
      <c r="QPN2" s="126"/>
      <c r="QPO2" s="64"/>
      <c r="QPP2" s="72"/>
      <c r="QPQ2" s="145"/>
      <c r="QPR2" s="145"/>
      <c r="QPS2" s="126"/>
      <c r="QPT2" s="126"/>
      <c r="QPU2" s="64"/>
      <c r="QPV2" s="72"/>
      <c r="QPW2" s="145"/>
      <c r="QPX2" s="145"/>
      <c r="QPY2" s="126"/>
      <c r="QPZ2" s="126"/>
      <c r="QQA2" s="64"/>
      <c r="QQB2" s="72"/>
      <c r="QQC2" s="145"/>
      <c r="QQD2" s="145"/>
      <c r="QQE2" s="126"/>
      <c r="QQF2" s="126"/>
      <c r="QQG2" s="64"/>
      <c r="QQH2" s="72"/>
      <c r="QQI2" s="145"/>
      <c r="QQJ2" s="145"/>
      <c r="QQK2" s="126"/>
      <c r="QQL2" s="126"/>
      <c r="QQM2" s="64"/>
      <c r="QQN2" s="72"/>
      <c r="QQO2" s="145"/>
      <c r="QQP2" s="145"/>
      <c r="QQQ2" s="126"/>
      <c r="QQR2" s="126"/>
      <c r="QQS2" s="64"/>
      <c r="QQT2" s="72"/>
      <c r="QQU2" s="145"/>
      <c r="QQV2" s="145"/>
      <c r="QQW2" s="126"/>
      <c r="QQX2" s="126"/>
      <c r="QQY2" s="64"/>
      <c r="QQZ2" s="72"/>
      <c r="QRA2" s="145"/>
      <c r="QRB2" s="145"/>
      <c r="QRC2" s="126"/>
      <c r="QRD2" s="126"/>
      <c r="QRE2" s="64"/>
      <c r="QRF2" s="72"/>
      <c r="QRG2" s="145"/>
      <c r="QRH2" s="145"/>
      <c r="QRI2" s="126"/>
      <c r="QRJ2" s="126"/>
      <c r="QRK2" s="64"/>
      <c r="QRL2" s="72"/>
      <c r="QRM2" s="145"/>
      <c r="QRN2" s="145"/>
      <c r="QRO2" s="126"/>
      <c r="QRP2" s="126"/>
      <c r="QRQ2" s="64"/>
      <c r="QRR2" s="72"/>
      <c r="QRS2" s="145"/>
      <c r="QRT2" s="145"/>
      <c r="QRU2" s="126"/>
      <c r="QRV2" s="126"/>
      <c r="QRW2" s="64"/>
      <c r="QRX2" s="72"/>
      <c r="QRY2" s="145"/>
      <c r="QRZ2" s="145"/>
      <c r="QSA2" s="126"/>
      <c r="QSB2" s="126"/>
      <c r="QSC2" s="64"/>
      <c r="QSD2" s="72"/>
      <c r="QSE2" s="145"/>
      <c r="QSF2" s="145"/>
      <c r="QSG2" s="126"/>
      <c r="QSH2" s="126"/>
      <c r="QSI2" s="64"/>
      <c r="QSJ2" s="72"/>
      <c r="QSK2" s="145"/>
      <c r="QSL2" s="145"/>
      <c r="QSM2" s="126"/>
      <c r="QSN2" s="126"/>
      <c r="QSO2" s="64"/>
      <c r="QSP2" s="72"/>
      <c r="QSQ2" s="145"/>
      <c r="QSR2" s="145"/>
      <c r="QSS2" s="126"/>
      <c r="QST2" s="126"/>
      <c r="QSU2" s="64"/>
      <c r="QSV2" s="72"/>
      <c r="QSW2" s="145"/>
      <c r="QSX2" s="145"/>
      <c r="QSY2" s="126"/>
      <c r="QSZ2" s="126"/>
      <c r="QTA2" s="64"/>
      <c r="QTB2" s="72"/>
      <c r="QTC2" s="145"/>
      <c r="QTD2" s="145"/>
      <c r="QTE2" s="126"/>
      <c r="QTF2" s="126"/>
      <c r="QTG2" s="64"/>
      <c r="QTH2" s="72"/>
      <c r="QTI2" s="145"/>
      <c r="QTJ2" s="145"/>
      <c r="QTK2" s="126"/>
      <c r="QTL2" s="126"/>
      <c r="QTM2" s="64"/>
      <c r="QTN2" s="72"/>
      <c r="QTO2" s="145"/>
      <c r="QTP2" s="145"/>
      <c r="QTQ2" s="126"/>
      <c r="QTR2" s="126"/>
      <c r="QTS2" s="64"/>
      <c r="QTT2" s="72"/>
      <c r="QTU2" s="145"/>
      <c r="QTV2" s="145"/>
      <c r="QTW2" s="126"/>
      <c r="QTX2" s="126"/>
      <c r="QTY2" s="64"/>
      <c r="QTZ2" s="72"/>
      <c r="QUA2" s="145"/>
      <c r="QUB2" s="145"/>
      <c r="QUC2" s="126"/>
      <c r="QUD2" s="126"/>
      <c r="QUE2" s="64"/>
      <c r="QUF2" s="72"/>
      <c r="QUG2" s="145"/>
      <c r="QUH2" s="145"/>
      <c r="QUI2" s="126"/>
      <c r="QUJ2" s="126"/>
      <c r="QUK2" s="64"/>
      <c r="QUL2" s="72"/>
      <c r="QUM2" s="145"/>
      <c r="QUN2" s="145"/>
      <c r="QUO2" s="126"/>
      <c r="QUP2" s="126"/>
      <c r="QUQ2" s="64"/>
      <c r="QUR2" s="72"/>
      <c r="QUS2" s="145"/>
      <c r="QUT2" s="145"/>
      <c r="QUU2" s="126"/>
      <c r="QUV2" s="126"/>
      <c r="QUW2" s="64"/>
      <c r="QUX2" s="72"/>
      <c r="QUY2" s="145"/>
      <c r="QUZ2" s="145"/>
      <c r="QVA2" s="126"/>
      <c r="QVB2" s="126"/>
      <c r="QVC2" s="64"/>
      <c r="QVD2" s="72"/>
      <c r="QVE2" s="145"/>
      <c r="QVF2" s="145"/>
      <c r="QVG2" s="126"/>
      <c r="QVH2" s="126"/>
      <c r="QVI2" s="64"/>
      <c r="QVJ2" s="72"/>
      <c r="QVK2" s="145"/>
      <c r="QVL2" s="145"/>
      <c r="QVM2" s="126"/>
      <c r="QVN2" s="126"/>
      <c r="QVO2" s="64"/>
      <c r="QVP2" s="72"/>
      <c r="QVQ2" s="145"/>
      <c r="QVR2" s="145"/>
      <c r="QVS2" s="126"/>
      <c r="QVT2" s="126"/>
      <c r="QVU2" s="64"/>
      <c r="QVV2" s="72"/>
      <c r="QVW2" s="145"/>
      <c r="QVX2" s="145"/>
      <c r="QVY2" s="126"/>
      <c r="QVZ2" s="126"/>
      <c r="QWA2" s="64"/>
      <c r="QWB2" s="72"/>
      <c r="QWC2" s="145"/>
      <c r="QWD2" s="145"/>
      <c r="QWE2" s="126"/>
      <c r="QWF2" s="126"/>
      <c r="QWG2" s="64"/>
      <c r="QWH2" s="72"/>
      <c r="QWI2" s="145"/>
      <c r="QWJ2" s="145"/>
      <c r="QWK2" s="126"/>
      <c r="QWL2" s="126"/>
      <c r="QWM2" s="64"/>
      <c r="QWN2" s="72"/>
      <c r="QWO2" s="145"/>
      <c r="QWP2" s="145"/>
      <c r="QWQ2" s="126"/>
      <c r="QWR2" s="126"/>
      <c r="QWS2" s="64"/>
      <c r="QWT2" s="72"/>
      <c r="QWU2" s="145"/>
      <c r="QWV2" s="145"/>
      <c r="QWW2" s="126"/>
      <c r="QWX2" s="126"/>
      <c r="QWY2" s="64"/>
      <c r="QWZ2" s="72"/>
      <c r="QXA2" s="145"/>
      <c r="QXB2" s="145"/>
      <c r="QXC2" s="126"/>
      <c r="QXD2" s="126"/>
      <c r="QXE2" s="64"/>
      <c r="QXF2" s="72"/>
      <c r="QXG2" s="145"/>
      <c r="QXH2" s="145"/>
      <c r="QXI2" s="126"/>
      <c r="QXJ2" s="126"/>
      <c r="QXK2" s="64"/>
      <c r="QXL2" s="72"/>
      <c r="QXM2" s="145"/>
      <c r="QXN2" s="145"/>
      <c r="QXO2" s="126"/>
      <c r="QXP2" s="126"/>
      <c r="QXQ2" s="64"/>
      <c r="QXR2" s="72"/>
      <c r="QXS2" s="145"/>
      <c r="QXT2" s="145"/>
      <c r="QXU2" s="126"/>
      <c r="QXV2" s="126"/>
      <c r="QXW2" s="64"/>
      <c r="QXX2" s="72"/>
      <c r="QXY2" s="145"/>
      <c r="QXZ2" s="145"/>
      <c r="QYA2" s="126"/>
      <c r="QYB2" s="126"/>
      <c r="QYC2" s="64"/>
      <c r="QYD2" s="72"/>
      <c r="QYE2" s="145"/>
      <c r="QYF2" s="145"/>
      <c r="QYG2" s="126"/>
      <c r="QYH2" s="126"/>
      <c r="QYI2" s="64"/>
      <c r="QYJ2" s="72"/>
      <c r="QYK2" s="145"/>
      <c r="QYL2" s="145"/>
      <c r="QYM2" s="126"/>
      <c r="QYN2" s="126"/>
      <c r="QYO2" s="64"/>
      <c r="QYP2" s="72"/>
      <c r="QYQ2" s="145"/>
      <c r="QYR2" s="145"/>
      <c r="QYS2" s="126"/>
      <c r="QYT2" s="126"/>
      <c r="QYU2" s="64"/>
      <c r="QYV2" s="72"/>
      <c r="QYW2" s="145"/>
      <c r="QYX2" s="145"/>
      <c r="QYY2" s="126"/>
      <c r="QYZ2" s="126"/>
      <c r="QZA2" s="64"/>
      <c r="QZB2" s="72"/>
      <c r="QZC2" s="145"/>
      <c r="QZD2" s="145"/>
      <c r="QZE2" s="126"/>
      <c r="QZF2" s="126"/>
      <c r="QZG2" s="64"/>
      <c r="QZH2" s="72"/>
      <c r="QZI2" s="145"/>
      <c r="QZJ2" s="145"/>
      <c r="QZK2" s="126"/>
      <c r="QZL2" s="126"/>
      <c r="QZM2" s="64"/>
      <c r="QZN2" s="72"/>
      <c r="QZO2" s="145"/>
      <c r="QZP2" s="145"/>
      <c r="QZQ2" s="126"/>
      <c r="QZR2" s="126"/>
      <c r="QZS2" s="64"/>
      <c r="QZT2" s="72"/>
      <c r="QZU2" s="145"/>
      <c r="QZV2" s="145"/>
      <c r="QZW2" s="126"/>
      <c r="QZX2" s="126"/>
      <c r="QZY2" s="64"/>
      <c r="QZZ2" s="72"/>
      <c r="RAA2" s="145"/>
      <c r="RAB2" s="145"/>
      <c r="RAC2" s="126"/>
      <c r="RAD2" s="126"/>
      <c r="RAE2" s="64"/>
      <c r="RAF2" s="72"/>
      <c r="RAG2" s="145"/>
      <c r="RAH2" s="145"/>
      <c r="RAI2" s="126"/>
      <c r="RAJ2" s="126"/>
      <c r="RAK2" s="64"/>
      <c r="RAL2" s="72"/>
      <c r="RAM2" s="145"/>
      <c r="RAN2" s="145"/>
      <c r="RAO2" s="126"/>
      <c r="RAP2" s="126"/>
      <c r="RAQ2" s="64"/>
      <c r="RAR2" s="72"/>
      <c r="RAS2" s="145"/>
      <c r="RAT2" s="145"/>
      <c r="RAU2" s="126"/>
      <c r="RAV2" s="126"/>
      <c r="RAW2" s="64"/>
      <c r="RAX2" s="72"/>
      <c r="RAY2" s="145"/>
      <c r="RAZ2" s="145"/>
      <c r="RBA2" s="126"/>
      <c r="RBB2" s="126"/>
      <c r="RBC2" s="64"/>
      <c r="RBD2" s="72"/>
      <c r="RBE2" s="145"/>
      <c r="RBF2" s="145"/>
      <c r="RBG2" s="126"/>
      <c r="RBH2" s="126"/>
      <c r="RBI2" s="64"/>
      <c r="RBJ2" s="72"/>
      <c r="RBK2" s="145"/>
      <c r="RBL2" s="145"/>
      <c r="RBM2" s="126"/>
      <c r="RBN2" s="126"/>
      <c r="RBO2" s="64"/>
      <c r="RBP2" s="72"/>
      <c r="RBQ2" s="145"/>
      <c r="RBR2" s="145"/>
      <c r="RBS2" s="126"/>
      <c r="RBT2" s="126"/>
      <c r="RBU2" s="64"/>
      <c r="RBV2" s="72"/>
      <c r="RBW2" s="145"/>
      <c r="RBX2" s="145"/>
      <c r="RBY2" s="126"/>
      <c r="RBZ2" s="126"/>
      <c r="RCA2" s="64"/>
      <c r="RCB2" s="72"/>
      <c r="RCC2" s="145"/>
      <c r="RCD2" s="145"/>
      <c r="RCE2" s="126"/>
      <c r="RCF2" s="126"/>
      <c r="RCG2" s="64"/>
      <c r="RCH2" s="72"/>
      <c r="RCI2" s="145"/>
      <c r="RCJ2" s="145"/>
      <c r="RCK2" s="126"/>
      <c r="RCL2" s="126"/>
      <c r="RCM2" s="64"/>
      <c r="RCN2" s="72"/>
      <c r="RCO2" s="145"/>
      <c r="RCP2" s="145"/>
      <c r="RCQ2" s="126"/>
      <c r="RCR2" s="126"/>
      <c r="RCS2" s="64"/>
      <c r="RCT2" s="72"/>
      <c r="RCU2" s="145"/>
      <c r="RCV2" s="145"/>
      <c r="RCW2" s="126"/>
      <c r="RCX2" s="126"/>
      <c r="RCY2" s="64"/>
      <c r="RCZ2" s="72"/>
      <c r="RDA2" s="145"/>
      <c r="RDB2" s="145"/>
      <c r="RDC2" s="126"/>
      <c r="RDD2" s="126"/>
      <c r="RDE2" s="64"/>
      <c r="RDF2" s="72"/>
      <c r="RDG2" s="145"/>
      <c r="RDH2" s="145"/>
      <c r="RDI2" s="126"/>
      <c r="RDJ2" s="126"/>
      <c r="RDK2" s="64"/>
      <c r="RDL2" s="72"/>
      <c r="RDM2" s="145"/>
      <c r="RDN2" s="145"/>
      <c r="RDO2" s="126"/>
      <c r="RDP2" s="126"/>
      <c r="RDQ2" s="64"/>
      <c r="RDR2" s="72"/>
      <c r="RDS2" s="145"/>
      <c r="RDT2" s="145"/>
      <c r="RDU2" s="126"/>
      <c r="RDV2" s="126"/>
      <c r="RDW2" s="64"/>
      <c r="RDX2" s="72"/>
      <c r="RDY2" s="145"/>
      <c r="RDZ2" s="145"/>
      <c r="REA2" s="126"/>
      <c r="REB2" s="126"/>
      <c r="REC2" s="64"/>
      <c r="RED2" s="72"/>
      <c r="REE2" s="145"/>
      <c r="REF2" s="145"/>
      <c r="REG2" s="126"/>
      <c r="REH2" s="126"/>
      <c r="REI2" s="64"/>
      <c r="REJ2" s="72"/>
      <c r="REK2" s="145"/>
      <c r="REL2" s="145"/>
      <c r="REM2" s="126"/>
      <c r="REN2" s="126"/>
      <c r="REO2" s="64"/>
      <c r="REP2" s="72"/>
      <c r="REQ2" s="145"/>
      <c r="RER2" s="145"/>
      <c r="RES2" s="126"/>
      <c r="RET2" s="126"/>
      <c r="REU2" s="64"/>
      <c r="REV2" s="72"/>
      <c r="REW2" s="145"/>
      <c r="REX2" s="145"/>
      <c r="REY2" s="126"/>
      <c r="REZ2" s="126"/>
      <c r="RFA2" s="64"/>
      <c r="RFB2" s="72"/>
      <c r="RFC2" s="145"/>
      <c r="RFD2" s="145"/>
      <c r="RFE2" s="126"/>
      <c r="RFF2" s="126"/>
      <c r="RFG2" s="64"/>
      <c r="RFH2" s="72"/>
      <c r="RFI2" s="145"/>
      <c r="RFJ2" s="145"/>
      <c r="RFK2" s="126"/>
      <c r="RFL2" s="126"/>
      <c r="RFM2" s="64"/>
      <c r="RFN2" s="72"/>
      <c r="RFO2" s="145"/>
      <c r="RFP2" s="145"/>
      <c r="RFQ2" s="126"/>
      <c r="RFR2" s="126"/>
      <c r="RFS2" s="64"/>
      <c r="RFT2" s="72"/>
      <c r="RFU2" s="145"/>
      <c r="RFV2" s="145"/>
      <c r="RFW2" s="126"/>
      <c r="RFX2" s="126"/>
      <c r="RFY2" s="64"/>
      <c r="RFZ2" s="72"/>
      <c r="RGA2" s="145"/>
      <c r="RGB2" s="145"/>
      <c r="RGC2" s="126"/>
      <c r="RGD2" s="126"/>
      <c r="RGE2" s="64"/>
      <c r="RGF2" s="72"/>
      <c r="RGG2" s="145"/>
      <c r="RGH2" s="145"/>
      <c r="RGI2" s="126"/>
      <c r="RGJ2" s="126"/>
      <c r="RGK2" s="64"/>
      <c r="RGL2" s="72"/>
      <c r="RGM2" s="145"/>
      <c r="RGN2" s="145"/>
      <c r="RGO2" s="126"/>
      <c r="RGP2" s="126"/>
      <c r="RGQ2" s="64"/>
      <c r="RGR2" s="72"/>
      <c r="RGS2" s="145"/>
      <c r="RGT2" s="145"/>
      <c r="RGU2" s="126"/>
      <c r="RGV2" s="126"/>
      <c r="RGW2" s="64"/>
      <c r="RGX2" s="72"/>
      <c r="RGY2" s="145"/>
      <c r="RGZ2" s="145"/>
      <c r="RHA2" s="126"/>
      <c r="RHB2" s="126"/>
      <c r="RHC2" s="64"/>
      <c r="RHD2" s="72"/>
      <c r="RHE2" s="145"/>
      <c r="RHF2" s="145"/>
      <c r="RHG2" s="126"/>
      <c r="RHH2" s="126"/>
      <c r="RHI2" s="64"/>
      <c r="RHJ2" s="72"/>
      <c r="RHK2" s="145"/>
      <c r="RHL2" s="145"/>
      <c r="RHM2" s="126"/>
      <c r="RHN2" s="126"/>
      <c r="RHO2" s="64"/>
      <c r="RHP2" s="72"/>
      <c r="RHQ2" s="145"/>
      <c r="RHR2" s="145"/>
      <c r="RHS2" s="126"/>
      <c r="RHT2" s="126"/>
      <c r="RHU2" s="64"/>
      <c r="RHV2" s="72"/>
      <c r="RHW2" s="145"/>
      <c r="RHX2" s="145"/>
      <c r="RHY2" s="126"/>
      <c r="RHZ2" s="126"/>
      <c r="RIA2" s="64"/>
      <c r="RIB2" s="72"/>
      <c r="RIC2" s="145"/>
      <c r="RID2" s="145"/>
      <c r="RIE2" s="126"/>
      <c r="RIF2" s="126"/>
      <c r="RIG2" s="64"/>
      <c r="RIH2" s="72"/>
      <c r="RII2" s="145"/>
      <c r="RIJ2" s="145"/>
      <c r="RIK2" s="126"/>
      <c r="RIL2" s="126"/>
      <c r="RIM2" s="64"/>
      <c r="RIN2" s="72"/>
      <c r="RIO2" s="145"/>
      <c r="RIP2" s="145"/>
      <c r="RIQ2" s="126"/>
      <c r="RIR2" s="126"/>
      <c r="RIS2" s="64"/>
      <c r="RIT2" s="72"/>
      <c r="RIU2" s="145"/>
      <c r="RIV2" s="145"/>
      <c r="RIW2" s="126"/>
      <c r="RIX2" s="126"/>
      <c r="RIY2" s="64"/>
      <c r="RIZ2" s="72"/>
      <c r="RJA2" s="145"/>
      <c r="RJB2" s="145"/>
      <c r="RJC2" s="126"/>
      <c r="RJD2" s="126"/>
      <c r="RJE2" s="64"/>
      <c r="RJF2" s="72"/>
      <c r="RJG2" s="145"/>
      <c r="RJH2" s="145"/>
      <c r="RJI2" s="126"/>
      <c r="RJJ2" s="126"/>
      <c r="RJK2" s="64"/>
      <c r="RJL2" s="72"/>
      <c r="RJM2" s="145"/>
      <c r="RJN2" s="145"/>
      <c r="RJO2" s="126"/>
      <c r="RJP2" s="126"/>
      <c r="RJQ2" s="64"/>
      <c r="RJR2" s="72"/>
      <c r="RJS2" s="145"/>
      <c r="RJT2" s="145"/>
      <c r="RJU2" s="126"/>
      <c r="RJV2" s="126"/>
      <c r="RJW2" s="64"/>
      <c r="RJX2" s="72"/>
      <c r="RJY2" s="145"/>
      <c r="RJZ2" s="145"/>
      <c r="RKA2" s="126"/>
      <c r="RKB2" s="126"/>
      <c r="RKC2" s="64"/>
      <c r="RKD2" s="72"/>
      <c r="RKE2" s="145"/>
      <c r="RKF2" s="145"/>
      <c r="RKG2" s="126"/>
      <c r="RKH2" s="126"/>
      <c r="RKI2" s="64"/>
      <c r="RKJ2" s="72"/>
      <c r="RKK2" s="145"/>
      <c r="RKL2" s="145"/>
      <c r="RKM2" s="126"/>
      <c r="RKN2" s="126"/>
      <c r="RKO2" s="64"/>
      <c r="RKP2" s="72"/>
      <c r="RKQ2" s="145"/>
      <c r="RKR2" s="145"/>
      <c r="RKS2" s="126"/>
      <c r="RKT2" s="126"/>
      <c r="RKU2" s="64"/>
      <c r="RKV2" s="72"/>
      <c r="RKW2" s="145"/>
      <c r="RKX2" s="145"/>
      <c r="RKY2" s="126"/>
      <c r="RKZ2" s="126"/>
      <c r="RLA2" s="64"/>
      <c r="RLB2" s="72"/>
      <c r="RLC2" s="145"/>
      <c r="RLD2" s="145"/>
      <c r="RLE2" s="126"/>
      <c r="RLF2" s="126"/>
      <c r="RLG2" s="64"/>
      <c r="RLH2" s="72"/>
      <c r="RLI2" s="145"/>
      <c r="RLJ2" s="145"/>
      <c r="RLK2" s="126"/>
      <c r="RLL2" s="126"/>
      <c r="RLM2" s="64"/>
      <c r="RLN2" s="72"/>
      <c r="RLO2" s="145"/>
      <c r="RLP2" s="145"/>
      <c r="RLQ2" s="126"/>
      <c r="RLR2" s="126"/>
      <c r="RLS2" s="64"/>
      <c r="RLT2" s="72"/>
      <c r="RLU2" s="145"/>
      <c r="RLV2" s="145"/>
      <c r="RLW2" s="126"/>
      <c r="RLX2" s="126"/>
      <c r="RLY2" s="64"/>
      <c r="RLZ2" s="72"/>
      <c r="RMA2" s="145"/>
      <c r="RMB2" s="145"/>
      <c r="RMC2" s="126"/>
      <c r="RMD2" s="126"/>
      <c r="RME2" s="64"/>
      <c r="RMF2" s="72"/>
      <c r="RMG2" s="145"/>
      <c r="RMH2" s="145"/>
      <c r="RMI2" s="126"/>
      <c r="RMJ2" s="126"/>
      <c r="RMK2" s="64"/>
      <c r="RML2" s="72"/>
      <c r="RMM2" s="145"/>
      <c r="RMN2" s="145"/>
      <c r="RMO2" s="126"/>
      <c r="RMP2" s="126"/>
      <c r="RMQ2" s="64"/>
      <c r="RMR2" s="72"/>
      <c r="RMS2" s="145"/>
      <c r="RMT2" s="145"/>
      <c r="RMU2" s="126"/>
      <c r="RMV2" s="126"/>
      <c r="RMW2" s="64"/>
      <c r="RMX2" s="72"/>
      <c r="RMY2" s="145"/>
      <c r="RMZ2" s="145"/>
      <c r="RNA2" s="126"/>
      <c r="RNB2" s="126"/>
      <c r="RNC2" s="64"/>
      <c r="RND2" s="72"/>
      <c r="RNE2" s="145"/>
      <c r="RNF2" s="145"/>
      <c r="RNG2" s="126"/>
      <c r="RNH2" s="126"/>
      <c r="RNI2" s="64"/>
      <c r="RNJ2" s="72"/>
      <c r="RNK2" s="145"/>
      <c r="RNL2" s="145"/>
      <c r="RNM2" s="126"/>
      <c r="RNN2" s="126"/>
      <c r="RNO2" s="64"/>
      <c r="RNP2" s="72"/>
      <c r="RNQ2" s="145"/>
      <c r="RNR2" s="145"/>
      <c r="RNS2" s="126"/>
      <c r="RNT2" s="126"/>
      <c r="RNU2" s="64"/>
      <c r="RNV2" s="72"/>
      <c r="RNW2" s="145"/>
      <c r="RNX2" s="145"/>
      <c r="RNY2" s="126"/>
      <c r="RNZ2" s="126"/>
      <c r="ROA2" s="64"/>
      <c r="ROB2" s="72"/>
      <c r="ROC2" s="145"/>
      <c r="ROD2" s="145"/>
      <c r="ROE2" s="126"/>
      <c r="ROF2" s="126"/>
      <c r="ROG2" s="64"/>
      <c r="ROH2" s="72"/>
      <c r="ROI2" s="145"/>
      <c r="ROJ2" s="145"/>
      <c r="ROK2" s="126"/>
      <c r="ROL2" s="126"/>
      <c r="ROM2" s="64"/>
      <c r="RON2" s="72"/>
      <c r="ROO2" s="145"/>
      <c r="ROP2" s="145"/>
      <c r="ROQ2" s="126"/>
      <c r="ROR2" s="126"/>
      <c r="ROS2" s="64"/>
      <c r="ROT2" s="72"/>
      <c r="ROU2" s="145"/>
      <c r="ROV2" s="145"/>
      <c r="ROW2" s="126"/>
      <c r="ROX2" s="126"/>
      <c r="ROY2" s="64"/>
      <c r="ROZ2" s="72"/>
      <c r="RPA2" s="145"/>
      <c r="RPB2" s="145"/>
      <c r="RPC2" s="126"/>
      <c r="RPD2" s="126"/>
      <c r="RPE2" s="64"/>
      <c r="RPF2" s="72"/>
      <c r="RPG2" s="145"/>
      <c r="RPH2" s="145"/>
      <c r="RPI2" s="126"/>
      <c r="RPJ2" s="126"/>
      <c r="RPK2" s="64"/>
      <c r="RPL2" s="72"/>
      <c r="RPM2" s="145"/>
      <c r="RPN2" s="145"/>
      <c r="RPO2" s="126"/>
      <c r="RPP2" s="126"/>
      <c r="RPQ2" s="64"/>
      <c r="RPR2" s="72"/>
      <c r="RPS2" s="145"/>
      <c r="RPT2" s="145"/>
      <c r="RPU2" s="126"/>
      <c r="RPV2" s="126"/>
      <c r="RPW2" s="64"/>
      <c r="RPX2" s="72"/>
      <c r="RPY2" s="145"/>
      <c r="RPZ2" s="145"/>
      <c r="RQA2" s="126"/>
      <c r="RQB2" s="126"/>
      <c r="RQC2" s="64"/>
      <c r="RQD2" s="72"/>
      <c r="RQE2" s="145"/>
      <c r="RQF2" s="145"/>
      <c r="RQG2" s="126"/>
      <c r="RQH2" s="126"/>
      <c r="RQI2" s="64"/>
      <c r="RQJ2" s="72"/>
      <c r="RQK2" s="145"/>
      <c r="RQL2" s="145"/>
      <c r="RQM2" s="126"/>
      <c r="RQN2" s="126"/>
      <c r="RQO2" s="64"/>
      <c r="RQP2" s="72"/>
      <c r="RQQ2" s="145"/>
      <c r="RQR2" s="145"/>
      <c r="RQS2" s="126"/>
      <c r="RQT2" s="126"/>
      <c r="RQU2" s="64"/>
      <c r="RQV2" s="72"/>
      <c r="RQW2" s="145"/>
      <c r="RQX2" s="145"/>
      <c r="RQY2" s="126"/>
      <c r="RQZ2" s="126"/>
      <c r="RRA2" s="64"/>
      <c r="RRB2" s="72"/>
      <c r="RRC2" s="145"/>
      <c r="RRD2" s="145"/>
      <c r="RRE2" s="126"/>
      <c r="RRF2" s="126"/>
      <c r="RRG2" s="64"/>
      <c r="RRH2" s="72"/>
      <c r="RRI2" s="145"/>
      <c r="RRJ2" s="145"/>
      <c r="RRK2" s="126"/>
      <c r="RRL2" s="126"/>
      <c r="RRM2" s="64"/>
      <c r="RRN2" s="72"/>
      <c r="RRO2" s="145"/>
      <c r="RRP2" s="145"/>
      <c r="RRQ2" s="126"/>
      <c r="RRR2" s="126"/>
      <c r="RRS2" s="64"/>
      <c r="RRT2" s="72"/>
      <c r="RRU2" s="145"/>
      <c r="RRV2" s="145"/>
      <c r="RRW2" s="126"/>
      <c r="RRX2" s="126"/>
      <c r="RRY2" s="64"/>
      <c r="RRZ2" s="72"/>
      <c r="RSA2" s="145"/>
      <c r="RSB2" s="145"/>
      <c r="RSC2" s="126"/>
      <c r="RSD2" s="126"/>
      <c r="RSE2" s="64"/>
      <c r="RSF2" s="72"/>
      <c r="RSG2" s="145"/>
      <c r="RSH2" s="145"/>
      <c r="RSI2" s="126"/>
      <c r="RSJ2" s="126"/>
      <c r="RSK2" s="64"/>
      <c r="RSL2" s="72"/>
      <c r="RSM2" s="145"/>
      <c r="RSN2" s="145"/>
      <c r="RSO2" s="126"/>
      <c r="RSP2" s="126"/>
      <c r="RSQ2" s="64"/>
      <c r="RSR2" s="72"/>
      <c r="RSS2" s="145"/>
      <c r="RST2" s="145"/>
      <c r="RSU2" s="126"/>
      <c r="RSV2" s="126"/>
      <c r="RSW2" s="64"/>
      <c r="RSX2" s="72"/>
      <c r="RSY2" s="145"/>
      <c r="RSZ2" s="145"/>
      <c r="RTA2" s="126"/>
      <c r="RTB2" s="126"/>
      <c r="RTC2" s="64"/>
      <c r="RTD2" s="72"/>
      <c r="RTE2" s="145"/>
      <c r="RTF2" s="145"/>
      <c r="RTG2" s="126"/>
      <c r="RTH2" s="126"/>
      <c r="RTI2" s="64"/>
      <c r="RTJ2" s="72"/>
      <c r="RTK2" s="145"/>
      <c r="RTL2" s="145"/>
      <c r="RTM2" s="126"/>
      <c r="RTN2" s="126"/>
      <c r="RTO2" s="64"/>
      <c r="RTP2" s="72"/>
      <c r="RTQ2" s="145"/>
      <c r="RTR2" s="145"/>
      <c r="RTS2" s="126"/>
      <c r="RTT2" s="126"/>
      <c r="RTU2" s="64"/>
      <c r="RTV2" s="72"/>
      <c r="RTW2" s="145"/>
      <c r="RTX2" s="145"/>
      <c r="RTY2" s="126"/>
      <c r="RTZ2" s="126"/>
      <c r="RUA2" s="64"/>
      <c r="RUB2" s="72"/>
      <c r="RUC2" s="145"/>
      <c r="RUD2" s="145"/>
      <c r="RUE2" s="126"/>
      <c r="RUF2" s="126"/>
      <c r="RUG2" s="64"/>
      <c r="RUH2" s="72"/>
      <c r="RUI2" s="145"/>
      <c r="RUJ2" s="145"/>
      <c r="RUK2" s="126"/>
      <c r="RUL2" s="126"/>
      <c r="RUM2" s="64"/>
      <c r="RUN2" s="72"/>
      <c r="RUO2" s="145"/>
      <c r="RUP2" s="145"/>
      <c r="RUQ2" s="126"/>
      <c r="RUR2" s="126"/>
      <c r="RUS2" s="64"/>
      <c r="RUT2" s="72"/>
      <c r="RUU2" s="145"/>
      <c r="RUV2" s="145"/>
      <c r="RUW2" s="126"/>
      <c r="RUX2" s="126"/>
      <c r="RUY2" s="64"/>
      <c r="RUZ2" s="72"/>
      <c r="RVA2" s="145"/>
      <c r="RVB2" s="145"/>
      <c r="RVC2" s="126"/>
      <c r="RVD2" s="126"/>
      <c r="RVE2" s="64"/>
      <c r="RVF2" s="72"/>
      <c r="RVG2" s="145"/>
      <c r="RVH2" s="145"/>
      <c r="RVI2" s="126"/>
      <c r="RVJ2" s="126"/>
      <c r="RVK2" s="64"/>
      <c r="RVL2" s="72"/>
      <c r="RVM2" s="145"/>
      <c r="RVN2" s="145"/>
      <c r="RVO2" s="126"/>
      <c r="RVP2" s="126"/>
      <c r="RVQ2" s="64"/>
      <c r="RVR2" s="72"/>
      <c r="RVS2" s="145"/>
      <c r="RVT2" s="145"/>
      <c r="RVU2" s="126"/>
      <c r="RVV2" s="126"/>
      <c r="RVW2" s="64"/>
      <c r="RVX2" s="72"/>
      <c r="RVY2" s="145"/>
      <c r="RVZ2" s="145"/>
      <c r="RWA2" s="126"/>
      <c r="RWB2" s="126"/>
      <c r="RWC2" s="64"/>
      <c r="RWD2" s="72"/>
      <c r="RWE2" s="145"/>
      <c r="RWF2" s="145"/>
      <c r="RWG2" s="126"/>
      <c r="RWH2" s="126"/>
      <c r="RWI2" s="64"/>
      <c r="RWJ2" s="72"/>
      <c r="RWK2" s="145"/>
      <c r="RWL2" s="145"/>
      <c r="RWM2" s="126"/>
      <c r="RWN2" s="126"/>
      <c r="RWO2" s="64"/>
      <c r="RWP2" s="72"/>
      <c r="RWQ2" s="145"/>
      <c r="RWR2" s="145"/>
      <c r="RWS2" s="126"/>
      <c r="RWT2" s="126"/>
      <c r="RWU2" s="64"/>
      <c r="RWV2" s="72"/>
      <c r="RWW2" s="145"/>
      <c r="RWX2" s="145"/>
      <c r="RWY2" s="126"/>
      <c r="RWZ2" s="126"/>
      <c r="RXA2" s="64"/>
      <c r="RXB2" s="72"/>
      <c r="RXC2" s="145"/>
      <c r="RXD2" s="145"/>
      <c r="RXE2" s="126"/>
      <c r="RXF2" s="126"/>
      <c r="RXG2" s="64"/>
      <c r="RXH2" s="72"/>
      <c r="RXI2" s="145"/>
      <c r="RXJ2" s="145"/>
      <c r="RXK2" s="126"/>
      <c r="RXL2" s="126"/>
      <c r="RXM2" s="64"/>
      <c r="RXN2" s="72"/>
      <c r="RXO2" s="145"/>
      <c r="RXP2" s="145"/>
      <c r="RXQ2" s="126"/>
      <c r="RXR2" s="126"/>
      <c r="RXS2" s="64"/>
      <c r="RXT2" s="72"/>
      <c r="RXU2" s="145"/>
      <c r="RXV2" s="145"/>
      <c r="RXW2" s="126"/>
      <c r="RXX2" s="126"/>
      <c r="RXY2" s="64"/>
      <c r="RXZ2" s="72"/>
      <c r="RYA2" s="145"/>
      <c r="RYB2" s="145"/>
      <c r="RYC2" s="126"/>
      <c r="RYD2" s="126"/>
      <c r="RYE2" s="64"/>
      <c r="RYF2" s="72"/>
      <c r="RYG2" s="145"/>
      <c r="RYH2" s="145"/>
      <c r="RYI2" s="126"/>
      <c r="RYJ2" s="126"/>
      <c r="RYK2" s="64"/>
      <c r="RYL2" s="72"/>
      <c r="RYM2" s="145"/>
      <c r="RYN2" s="145"/>
      <c r="RYO2" s="126"/>
      <c r="RYP2" s="126"/>
      <c r="RYQ2" s="64"/>
      <c r="RYR2" s="72"/>
      <c r="RYS2" s="145"/>
      <c r="RYT2" s="145"/>
      <c r="RYU2" s="126"/>
      <c r="RYV2" s="126"/>
      <c r="RYW2" s="64"/>
      <c r="RYX2" s="72"/>
      <c r="RYY2" s="145"/>
      <c r="RYZ2" s="145"/>
      <c r="RZA2" s="126"/>
      <c r="RZB2" s="126"/>
      <c r="RZC2" s="64"/>
      <c r="RZD2" s="72"/>
      <c r="RZE2" s="145"/>
      <c r="RZF2" s="145"/>
      <c r="RZG2" s="126"/>
      <c r="RZH2" s="126"/>
      <c r="RZI2" s="64"/>
      <c r="RZJ2" s="72"/>
      <c r="RZK2" s="145"/>
      <c r="RZL2" s="145"/>
      <c r="RZM2" s="126"/>
      <c r="RZN2" s="126"/>
      <c r="RZO2" s="64"/>
      <c r="RZP2" s="72"/>
      <c r="RZQ2" s="145"/>
      <c r="RZR2" s="145"/>
      <c r="RZS2" s="126"/>
      <c r="RZT2" s="126"/>
      <c r="RZU2" s="64"/>
      <c r="RZV2" s="72"/>
      <c r="RZW2" s="145"/>
      <c r="RZX2" s="145"/>
      <c r="RZY2" s="126"/>
      <c r="RZZ2" s="126"/>
      <c r="SAA2" s="64"/>
      <c r="SAB2" s="72"/>
      <c r="SAC2" s="145"/>
      <c r="SAD2" s="145"/>
      <c r="SAE2" s="126"/>
      <c r="SAF2" s="126"/>
      <c r="SAG2" s="64"/>
      <c r="SAH2" s="72"/>
      <c r="SAI2" s="145"/>
      <c r="SAJ2" s="145"/>
      <c r="SAK2" s="126"/>
      <c r="SAL2" s="126"/>
      <c r="SAM2" s="64"/>
      <c r="SAN2" s="72"/>
      <c r="SAO2" s="145"/>
      <c r="SAP2" s="145"/>
      <c r="SAQ2" s="126"/>
      <c r="SAR2" s="126"/>
      <c r="SAS2" s="64"/>
      <c r="SAT2" s="72"/>
      <c r="SAU2" s="145"/>
      <c r="SAV2" s="145"/>
      <c r="SAW2" s="126"/>
      <c r="SAX2" s="126"/>
      <c r="SAY2" s="64"/>
      <c r="SAZ2" s="72"/>
      <c r="SBA2" s="145"/>
      <c r="SBB2" s="145"/>
      <c r="SBC2" s="126"/>
      <c r="SBD2" s="126"/>
      <c r="SBE2" s="64"/>
      <c r="SBF2" s="72"/>
      <c r="SBG2" s="145"/>
      <c r="SBH2" s="145"/>
      <c r="SBI2" s="126"/>
      <c r="SBJ2" s="126"/>
      <c r="SBK2" s="64"/>
      <c r="SBL2" s="72"/>
      <c r="SBM2" s="145"/>
      <c r="SBN2" s="145"/>
      <c r="SBO2" s="126"/>
      <c r="SBP2" s="126"/>
      <c r="SBQ2" s="64"/>
      <c r="SBR2" s="72"/>
      <c r="SBS2" s="145"/>
      <c r="SBT2" s="145"/>
      <c r="SBU2" s="126"/>
      <c r="SBV2" s="126"/>
      <c r="SBW2" s="64"/>
      <c r="SBX2" s="72"/>
      <c r="SBY2" s="145"/>
      <c r="SBZ2" s="145"/>
      <c r="SCA2" s="126"/>
      <c r="SCB2" s="126"/>
      <c r="SCC2" s="64"/>
      <c r="SCD2" s="72"/>
      <c r="SCE2" s="145"/>
      <c r="SCF2" s="145"/>
      <c r="SCG2" s="126"/>
      <c r="SCH2" s="126"/>
      <c r="SCI2" s="64"/>
      <c r="SCJ2" s="72"/>
      <c r="SCK2" s="145"/>
      <c r="SCL2" s="145"/>
      <c r="SCM2" s="126"/>
      <c r="SCN2" s="126"/>
      <c r="SCO2" s="64"/>
      <c r="SCP2" s="72"/>
      <c r="SCQ2" s="145"/>
      <c r="SCR2" s="145"/>
      <c r="SCS2" s="126"/>
      <c r="SCT2" s="126"/>
      <c r="SCU2" s="64"/>
      <c r="SCV2" s="72"/>
      <c r="SCW2" s="145"/>
      <c r="SCX2" s="145"/>
      <c r="SCY2" s="126"/>
      <c r="SCZ2" s="126"/>
      <c r="SDA2" s="64"/>
      <c r="SDB2" s="72"/>
      <c r="SDC2" s="145"/>
      <c r="SDD2" s="145"/>
      <c r="SDE2" s="126"/>
      <c r="SDF2" s="126"/>
      <c r="SDG2" s="64"/>
      <c r="SDH2" s="72"/>
      <c r="SDI2" s="145"/>
      <c r="SDJ2" s="145"/>
      <c r="SDK2" s="126"/>
      <c r="SDL2" s="126"/>
      <c r="SDM2" s="64"/>
      <c r="SDN2" s="72"/>
      <c r="SDO2" s="145"/>
      <c r="SDP2" s="145"/>
      <c r="SDQ2" s="126"/>
      <c r="SDR2" s="126"/>
      <c r="SDS2" s="64"/>
      <c r="SDT2" s="72"/>
      <c r="SDU2" s="145"/>
      <c r="SDV2" s="145"/>
      <c r="SDW2" s="126"/>
      <c r="SDX2" s="126"/>
      <c r="SDY2" s="64"/>
      <c r="SDZ2" s="72"/>
      <c r="SEA2" s="145"/>
      <c r="SEB2" s="145"/>
      <c r="SEC2" s="126"/>
      <c r="SED2" s="126"/>
      <c r="SEE2" s="64"/>
      <c r="SEF2" s="72"/>
      <c r="SEG2" s="145"/>
      <c r="SEH2" s="145"/>
      <c r="SEI2" s="126"/>
      <c r="SEJ2" s="126"/>
      <c r="SEK2" s="64"/>
      <c r="SEL2" s="72"/>
      <c r="SEM2" s="145"/>
      <c r="SEN2" s="145"/>
      <c r="SEO2" s="126"/>
      <c r="SEP2" s="126"/>
      <c r="SEQ2" s="64"/>
      <c r="SER2" s="72"/>
      <c r="SES2" s="145"/>
      <c r="SET2" s="145"/>
      <c r="SEU2" s="126"/>
      <c r="SEV2" s="126"/>
      <c r="SEW2" s="64"/>
      <c r="SEX2" s="72"/>
      <c r="SEY2" s="145"/>
      <c r="SEZ2" s="145"/>
      <c r="SFA2" s="126"/>
      <c r="SFB2" s="126"/>
      <c r="SFC2" s="64"/>
      <c r="SFD2" s="72"/>
      <c r="SFE2" s="145"/>
      <c r="SFF2" s="145"/>
      <c r="SFG2" s="126"/>
      <c r="SFH2" s="126"/>
      <c r="SFI2" s="64"/>
      <c r="SFJ2" s="72"/>
      <c r="SFK2" s="145"/>
      <c r="SFL2" s="145"/>
      <c r="SFM2" s="126"/>
      <c r="SFN2" s="126"/>
      <c r="SFO2" s="64"/>
      <c r="SFP2" s="72"/>
      <c r="SFQ2" s="145"/>
      <c r="SFR2" s="145"/>
      <c r="SFS2" s="126"/>
      <c r="SFT2" s="126"/>
      <c r="SFU2" s="64"/>
      <c r="SFV2" s="72"/>
      <c r="SFW2" s="145"/>
      <c r="SFX2" s="145"/>
      <c r="SFY2" s="126"/>
      <c r="SFZ2" s="126"/>
      <c r="SGA2" s="64"/>
      <c r="SGB2" s="72"/>
      <c r="SGC2" s="145"/>
      <c r="SGD2" s="145"/>
      <c r="SGE2" s="126"/>
      <c r="SGF2" s="126"/>
      <c r="SGG2" s="64"/>
      <c r="SGH2" s="72"/>
      <c r="SGI2" s="145"/>
      <c r="SGJ2" s="145"/>
      <c r="SGK2" s="126"/>
      <c r="SGL2" s="126"/>
      <c r="SGM2" s="64"/>
      <c r="SGN2" s="72"/>
      <c r="SGO2" s="145"/>
      <c r="SGP2" s="145"/>
      <c r="SGQ2" s="126"/>
      <c r="SGR2" s="126"/>
      <c r="SGS2" s="64"/>
      <c r="SGT2" s="72"/>
      <c r="SGU2" s="145"/>
      <c r="SGV2" s="145"/>
      <c r="SGW2" s="126"/>
      <c r="SGX2" s="126"/>
      <c r="SGY2" s="64"/>
      <c r="SGZ2" s="72"/>
      <c r="SHA2" s="145"/>
      <c r="SHB2" s="145"/>
      <c r="SHC2" s="126"/>
      <c r="SHD2" s="126"/>
      <c r="SHE2" s="64"/>
      <c r="SHF2" s="72"/>
      <c r="SHG2" s="145"/>
      <c r="SHH2" s="145"/>
      <c r="SHI2" s="126"/>
      <c r="SHJ2" s="126"/>
      <c r="SHK2" s="64"/>
      <c r="SHL2" s="72"/>
      <c r="SHM2" s="145"/>
      <c r="SHN2" s="145"/>
      <c r="SHO2" s="126"/>
      <c r="SHP2" s="126"/>
      <c r="SHQ2" s="64"/>
      <c r="SHR2" s="72"/>
      <c r="SHS2" s="145"/>
      <c r="SHT2" s="145"/>
      <c r="SHU2" s="126"/>
      <c r="SHV2" s="126"/>
      <c r="SHW2" s="64"/>
      <c r="SHX2" s="72"/>
      <c r="SHY2" s="145"/>
      <c r="SHZ2" s="145"/>
      <c r="SIA2" s="126"/>
      <c r="SIB2" s="126"/>
      <c r="SIC2" s="64"/>
      <c r="SID2" s="72"/>
      <c r="SIE2" s="145"/>
      <c r="SIF2" s="145"/>
      <c r="SIG2" s="126"/>
      <c r="SIH2" s="126"/>
      <c r="SII2" s="64"/>
      <c r="SIJ2" s="72"/>
      <c r="SIK2" s="145"/>
      <c r="SIL2" s="145"/>
      <c r="SIM2" s="126"/>
      <c r="SIN2" s="126"/>
      <c r="SIO2" s="64"/>
      <c r="SIP2" s="72"/>
      <c r="SIQ2" s="145"/>
      <c r="SIR2" s="145"/>
      <c r="SIS2" s="126"/>
      <c r="SIT2" s="126"/>
      <c r="SIU2" s="64"/>
      <c r="SIV2" s="72"/>
      <c r="SIW2" s="145"/>
      <c r="SIX2" s="145"/>
      <c r="SIY2" s="126"/>
      <c r="SIZ2" s="126"/>
      <c r="SJA2" s="64"/>
      <c r="SJB2" s="72"/>
      <c r="SJC2" s="145"/>
      <c r="SJD2" s="145"/>
      <c r="SJE2" s="126"/>
      <c r="SJF2" s="126"/>
      <c r="SJG2" s="64"/>
      <c r="SJH2" s="72"/>
      <c r="SJI2" s="145"/>
      <c r="SJJ2" s="145"/>
      <c r="SJK2" s="126"/>
      <c r="SJL2" s="126"/>
      <c r="SJM2" s="64"/>
      <c r="SJN2" s="72"/>
      <c r="SJO2" s="145"/>
      <c r="SJP2" s="145"/>
      <c r="SJQ2" s="126"/>
      <c r="SJR2" s="126"/>
      <c r="SJS2" s="64"/>
      <c r="SJT2" s="72"/>
      <c r="SJU2" s="145"/>
      <c r="SJV2" s="145"/>
      <c r="SJW2" s="126"/>
      <c r="SJX2" s="126"/>
      <c r="SJY2" s="64"/>
      <c r="SJZ2" s="72"/>
      <c r="SKA2" s="145"/>
      <c r="SKB2" s="145"/>
      <c r="SKC2" s="126"/>
      <c r="SKD2" s="126"/>
      <c r="SKE2" s="64"/>
      <c r="SKF2" s="72"/>
      <c r="SKG2" s="145"/>
      <c r="SKH2" s="145"/>
      <c r="SKI2" s="126"/>
      <c r="SKJ2" s="126"/>
      <c r="SKK2" s="64"/>
      <c r="SKL2" s="72"/>
      <c r="SKM2" s="145"/>
      <c r="SKN2" s="145"/>
      <c r="SKO2" s="126"/>
      <c r="SKP2" s="126"/>
      <c r="SKQ2" s="64"/>
      <c r="SKR2" s="72"/>
      <c r="SKS2" s="145"/>
      <c r="SKT2" s="145"/>
      <c r="SKU2" s="126"/>
      <c r="SKV2" s="126"/>
      <c r="SKW2" s="64"/>
      <c r="SKX2" s="72"/>
      <c r="SKY2" s="145"/>
      <c r="SKZ2" s="145"/>
      <c r="SLA2" s="126"/>
      <c r="SLB2" s="126"/>
      <c r="SLC2" s="64"/>
      <c r="SLD2" s="72"/>
      <c r="SLE2" s="145"/>
      <c r="SLF2" s="145"/>
      <c r="SLG2" s="126"/>
      <c r="SLH2" s="126"/>
      <c r="SLI2" s="64"/>
      <c r="SLJ2" s="72"/>
      <c r="SLK2" s="145"/>
      <c r="SLL2" s="145"/>
      <c r="SLM2" s="126"/>
      <c r="SLN2" s="126"/>
      <c r="SLO2" s="64"/>
      <c r="SLP2" s="72"/>
      <c r="SLQ2" s="145"/>
      <c r="SLR2" s="145"/>
      <c r="SLS2" s="126"/>
      <c r="SLT2" s="126"/>
      <c r="SLU2" s="64"/>
      <c r="SLV2" s="72"/>
      <c r="SLW2" s="145"/>
      <c r="SLX2" s="145"/>
      <c r="SLY2" s="126"/>
      <c r="SLZ2" s="126"/>
      <c r="SMA2" s="64"/>
      <c r="SMB2" s="72"/>
      <c r="SMC2" s="145"/>
      <c r="SMD2" s="145"/>
      <c r="SME2" s="126"/>
      <c r="SMF2" s="126"/>
      <c r="SMG2" s="64"/>
      <c r="SMH2" s="72"/>
      <c r="SMI2" s="145"/>
      <c r="SMJ2" s="145"/>
      <c r="SMK2" s="126"/>
      <c r="SML2" s="126"/>
      <c r="SMM2" s="64"/>
      <c r="SMN2" s="72"/>
      <c r="SMO2" s="145"/>
      <c r="SMP2" s="145"/>
      <c r="SMQ2" s="126"/>
      <c r="SMR2" s="126"/>
      <c r="SMS2" s="64"/>
      <c r="SMT2" s="72"/>
      <c r="SMU2" s="145"/>
      <c r="SMV2" s="145"/>
      <c r="SMW2" s="126"/>
      <c r="SMX2" s="126"/>
      <c r="SMY2" s="64"/>
      <c r="SMZ2" s="72"/>
      <c r="SNA2" s="145"/>
      <c r="SNB2" s="145"/>
      <c r="SNC2" s="126"/>
      <c r="SND2" s="126"/>
      <c r="SNE2" s="64"/>
      <c r="SNF2" s="72"/>
      <c r="SNG2" s="145"/>
      <c r="SNH2" s="145"/>
      <c r="SNI2" s="126"/>
      <c r="SNJ2" s="126"/>
      <c r="SNK2" s="64"/>
      <c r="SNL2" s="72"/>
      <c r="SNM2" s="145"/>
      <c r="SNN2" s="145"/>
      <c r="SNO2" s="126"/>
      <c r="SNP2" s="126"/>
      <c r="SNQ2" s="64"/>
      <c r="SNR2" s="72"/>
      <c r="SNS2" s="145"/>
      <c r="SNT2" s="145"/>
      <c r="SNU2" s="126"/>
      <c r="SNV2" s="126"/>
      <c r="SNW2" s="64"/>
      <c r="SNX2" s="72"/>
      <c r="SNY2" s="145"/>
      <c r="SNZ2" s="145"/>
      <c r="SOA2" s="126"/>
      <c r="SOB2" s="126"/>
      <c r="SOC2" s="64"/>
      <c r="SOD2" s="72"/>
      <c r="SOE2" s="145"/>
      <c r="SOF2" s="145"/>
      <c r="SOG2" s="126"/>
      <c r="SOH2" s="126"/>
      <c r="SOI2" s="64"/>
      <c r="SOJ2" s="72"/>
      <c r="SOK2" s="145"/>
      <c r="SOL2" s="145"/>
      <c r="SOM2" s="126"/>
      <c r="SON2" s="126"/>
      <c r="SOO2" s="64"/>
      <c r="SOP2" s="72"/>
      <c r="SOQ2" s="145"/>
      <c r="SOR2" s="145"/>
      <c r="SOS2" s="126"/>
      <c r="SOT2" s="126"/>
      <c r="SOU2" s="64"/>
      <c r="SOV2" s="72"/>
      <c r="SOW2" s="145"/>
      <c r="SOX2" s="145"/>
      <c r="SOY2" s="126"/>
      <c r="SOZ2" s="126"/>
      <c r="SPA2" s="64"/>
      <c r="SPB2" s="72"/>
      <c r="SPC2" s="145"/>
      <c r="SPD2" s="145"/>
      <c r="SPE2" s="126"/>
      <c r="SPF2" s="126"/>
      <c r="SPG2" s="64"/>
      <c r="SPH2" s="72"/>
      <c r="SPI2" s="145"/>
      <c r="SPJ2" s="145"/>
      <c r="SPK2" s="126"/>
      <c r="SPL2" s="126"/>
      <c r="SPM2" s="64"/>
      <c r="SPN2" s="72"/>
      <c r="SPO2" s="145"/>
      <c r="SPP2" s="145"/>
      <c r="SPQ2" s="126"/>
      <c r="SPR2" s="126"/>
      <c r="SPS2" s="64"/>
      <c r="SPT2" s="72"/>
      <c r="SPU2" s="145"/>
      <c r="SPV2" s="145"/>
      <c r="SPW2" s="126"/>
      <c r="SPX2" s="126"/>
      <c r="SPY2" s="64"/>
      <c r="SPZ2" s="72"/>
      <c r="SQA2" s="145"/>
      <c r="SQB2" s="145"/>
      <c r="SQC2" s="126"/>
      <c r="SQD2" s="126"/>
      <c r="SQE2" s="64"/>
      <c r="SQF2" s="72"/>
      <c r="SQG2" s="145"/>
      <c r="SQH2" s="145"/>
      <c r="SQI2" s="126"/>
      <c r="SQJ2" s="126"/>
      <c r="SQK2" s="64"/>
      <c r="SQL2" s="72"/>
      <c r="SQM2" s="145"/>
      <c r="SQN2" s="145"/>
      <c r="SQO2" s="126"/>
      <c r="SQP2" s="126"/>
      <c r="SQQ2" s="64"/>
      <c r="SQR2" s="72"/>
      <c r="SQS2" s="145"/>
      <c r="SQT2" s="145"/>
      <c r="SQU2" s="126"/>
      <c r="SQV2" s="126"/>
      <c r="SQW2" s="64"/>
      <c r="SQX2" s="72"/>
      <c r="SQY2" s="145"/>
      <c r="SQZ2" s="145"/>
      <c r="SRA2" s="126"/>
      <c r="SRB2" s="126"/>
      <c r="SRC2" s="64"/>
      <c r="SRD2" s="72"/>
      <c r="SRE2" s="145"/>
      <c r="SRF2" s="145"/>
      <c r="SRG2" s="126"/>
      <c r="SRH2" s="126"/>
      <c r="SRI2" s="64"/>
      <c r="SRJ2" s="72"/>
      <c r="SRK2" s="145"/>
      <c r="SRL2" s="145"/>
      <c r="SRM2" s="126"/>
      <c r="SRN2" s="126"/>
      <c r="SRO2" s="64"/>
      <c r="SRP2" s="72"/>
      <c r="SRQ2" s="145"/>
      <c r="SRR2" s="145"/>
      <c r="SRS2" s="126"/>
      <c r="SRT2" s="126"/>
      <c r="SRU2" s="64"/>
      <c r="SRV2" s="72"/>
      <c r="SRW2" s="145"/>
      <c r="SRX2" s="145"/>
      <c r="SRY2" s="126"/>
      <c r="SRZ2" s="126"/>
      <c r="SSA2" s="64"/>
      <c r="SSB2" s="72"/>
      <c r="SSC2" s="145"/>
      <c r="SSD2" s="145"/>
      <c r="SSE2" s="126"/>
      <c r="SSF2" s="126"/>
      <c r="SSG2" s="64"/>
      <c r="SSH2" s="72"/>
      <c r="SSI2" s="145"/>
      <c r="SSJ2" s="145"/>
      <c r="SSK2" s="126"/>
      <c r="SSL2" s="126"/>
      <c r="SSM2" s="64"/>
      <c r="SSN2" s="72"/>
      <c r="SSO2" s="145"/>
      <c r="SSP2" s="145"/>
      <c r="SSQ2" s="126"/>
      <c r="SSR2" s="126"/>
      <c r="SSS2" s="64"/>
      <c r="SST2" s="72"/>
      <c r="SSU2" s="145"/>
      <c r="SSV2" s="145"/>
      <c r="SSW2" s="126"/>
      <c r="SSX2" s="126"/>
      <c r="SSY2" s="64"/>
      <c r="SSZ2" s="72"/>
      <c r="STA2" s="145"/>
      <c r="STB2" s="145"/>
      <c r="STC2" s="126"/>
      <c r="STD2" s="126"/>
      <c r="STE2" s="64"/>
      <c r="STF2" s="72"/>
      <c r="STG2" s="145"/>
      <c r="STH2" s="145"/>
      <c r="STI2" s="126"/>
      <c r="STJ2" s="126"/>
      <c r="STK2" s="64"/>
      <c r="STL2" s="72"/>
      <c r="STM2" s="145"/>
      <c r="STN2" s="145"/>
      <c r="STO2" s="126"/>
      <c r="STP2" s="126"/>
      <c r="STQ2" s="64"/>
      <c r="STR2" s="72"/>
      <c r="STS2" s="145"/>
      <c r="STT2" s="145"/>
      <c r="STU2" s="126"/>
      <c r="STV2" s="126"/>
      <c r="STW2" s="64"/>
      <c r="STX2" s="72"/>
      <c r="STY2" s="145"/>
      <c r="STZ2" s="145"/>
      <c r="SUA2" s="126"/>
      <c r="SUB2" s="126"/>
      <c r="SUC2" s="64"/>
      <c r="SUD2" s="72"/>
      <c r="SUE2" s="145"/>
      <c r="SUF2" s="145"/>
      <c r="SUG2" s="126"/>
      <c r="SUH2" s="126"/>
      <c r="SUI2" s="64"/>
      <c r="SUJ2" s="72"/>
      <c r="SUK2" s="145"/>
      <c r="SUL2" s="145"/>
      <c r="SUM2" s="126"/>
      <c r="SUN2" s="126"/>
      <c r="SUO2" s="64"/>
      <c r="SUP2" s="72"/>
      <c r="SUQ2" s="145"/>
      <c r="SUR2" s="145"/>
      <c r="SUS2" s="126"/>
      <c r="SUT2" s="126"/>
      <c r="SUU2" s="64"/>
      <c r="SUV2" s="72"/>
      <c r="SUW2" s="145"/>
      <c r="SUX2" s="145"/>
      <c r="SUY2" s="126"/>
      <c r="SUZ2" s="126"/>
      <c r="SVA2" s="64"/>
      <c r="SVB2" s="72"/>
      <c r="SVC2" s="145"/>
      <c r="SVD2" s="145"/>
      <c r="SVE2" s="126"/>
      <c r="SVF2" s="126"/>
      <c r="SVG2" s="64"/>
      <c r="SVH2" s="72"/>
      <c r="SVI2" s="145"/>
      <c r="SVJ2" s="145"/>
      <c r="SVK2" s="126"/>
      <c r="SVL2" s="126"/>
      <c r="SVM2" s="64"/>
      <c r="SVN2" s="72"/>
      <c r="SVO2" s="145"/>
      <c r="SVP2" s="145"/>
      <c r="SVQ2" s="126"/>
      <c r="SVR2" s="126"/>
      <c r="SVS2" s="64"/>
      <c r="SVT2" s="72"/>
      <c r="SVU2" s="145"/>
      <c r="SVV2" s="145"/>
      <c r="SVW2" s="126"/>
      <c r="SVX2" s="126"/>
      <c r="SVY2" s="64"/>
      <c r="SVZ2" s="72"/>
      <c r="SWA2" s="145"/>
      <c r="SWB2" s="145"/>
      <c r="SWC2" s="126"/>
      <c r="SWD2" s="126"/>
      <c r="SWE2" s="64"/>
      <c r="SWF2" s="72"/>
      <c r="SWG2" s="145"/>
      <c r="SWH2" s="145"/>
      <c r="SWI2" s="126"/>
      <c r="SWJ2" s="126"/>
      <c r="SWK2" s="64"/>
      <c r="SWL2" s="72"/>
      <c r="SWM2" s="145"/>
      <c r="SWN2" s="145"/>
      <c r="SWO2" s="126"/>
      <c r="SWP2" s="126"/>
      <c r="SWQ2" s="64"/>
      <c r="SWR2" s="72"/>
      <c r="SWS2" s="145"/>
      <c r="SWT2" s="145"/>
      <c r="SWU2" s="126"/>
      <c r="SWV2" s="126"/>
      <c r="SWW2" s="64"/>
      <c r="SWX2" s="72"/>
      <c r="SWY2" s="145"/>
      <c r="SWZ2" s="145"/>
      <c r="SXA2" s="126"/>
      <c r="SXB2" s="126"/>
      <c r="SXC2" s="64"/>
      <c r="SXD2" s="72"/>
      <c r="SXE2" s="145"/>
      <c r="SXF2" s="145"/>
      <c r="SXG2" s="126"/>
      <c r="SXH2" s="126"/>
      <c r="SXI2" s="64"/>
      <c r="SXJ2" s="72"/>
      <c r="SXK2" s="145"/>
      <c r="SXL2" s="145"/>
      <c r="SXM2" s="126"/>
      <c r="SXN2" s="126"/>
      <c r="SXO2" s="64"/>
      <c r="SXP2" s="72"/>
      <c r="SXQ2" s="145"/>
      <c r="SXR2" s="145"/>
      <c r="SXS2" s="126"/>
      <c r="SXT2" s="126"/>
      <c r="SXU2" s="64"/>
      <c r="SXV2" s="72"/>
      <c r="SXW2" s="145"/>
      <c r="SXX2" s="145"/>
      <c r="SXY2" s="126"/>
      <c r="SXZ2" s="126"/>
      <c r="SYA2" s="64"/>
      <c r="SYB2" s="72"/>
      <c r="SYC2" s="145"/>
      <c r="SYD2" s="145"/>
      <c r="SYE2" s="126"/>
      <c r="SYF2" s="126"/>
      <c r="SYG2" s="64"/>
      <c r="SYH2" s="72"/>
      <c r="SYI2" s="145"/>
      <c r="SYJ2" s="145"/>
      <c r="SYK2" s="126"/>
      <c r="SYL2" s="126"/>
      <c r="SYM2" s="64"/>
      <c r="SYN2" s="72"/>
      <c r="SYO2" s="145"/>
      <c r="SYP2" s="145"/>
      <c r="SYQ2" s="126"/>
      <c r="SYR2" s="126"/>
      <c r="SYS2" s="64"/>
      <c r="SYT2" s="72"/>
      <c r="SYU2" s="145"/>
      <c r="SYV2" s="145"/>
      <c r="SYW2" s="126"/>
      <c r="SYX2" s="126"/>
      <c r="SYY2" s="64"/>
      <c r="SYZ2" s="72"/>
      <c r="SZA2" s="145"/>
      <c r="SZB2" s="145"/>
      <c r="SZC2" s="126"/>
      <c r="SZD2" s="126"/>
      <c r="SZE2" s="64"/>
      <c r="SZF2" s="72"/>
      <c r="SZG2" s="145"/>
      <c r="SZH2" s="145"/>
      <c r="SZI2" s="126"/>
      <c r="SZJ2" s="126"/>
      <c r="SZK2" s="64"/>
      <c r="SZL2" s="72"/>
      <c r="SZM2" s="145"/>
      <c r="SZN2" s="145"/>
      <c r="SZO2" s="126"/>
      <c r="SZP2" s="126"/>
      <c r="SZQ2" s="64"/>
      <c r="SZR2" s="72"/>
      <c r="SZS2" s="145"/>
      <c r="SZT2" s="145"/>
      <c r="SZU2" s="126"/>
      <c r="SZV2" s="126"/>
      <c r="SZW2" s="64"/>
      <c r="SZX2" s="72"/>
      <c r="SZY2" s="145"/>
      <c r="SZZ2" s="145"/>
      <c r="TAA2" s="126"/>
      <c r="TAB2" s="126"/>
      <c r="TAC2" s="64"/>
      <c r="TAD2" s="72"/>
      <c r="TAE2" s="145"/>
      <c r="TAF2" s="145"/>
      <c r="TAG2" s="126"/>
      <c r="TAH2" s="126"/>
      <c r="TAI2" s="64"/>
      <c r="TAJ2" s="72"/>
      <c r="TAK2" s="145"/>
      <c r="TAL2" s="145"/>
      <c r="TAM2" s="126"/>
      <c r="TAN2" s="126"/>
      <c r="TAO2" s="64"/>
      <c r="TAP2" s="72"/>
      <c r="TAQ2" s="145"/>
      <c r="TAR2" s="145"/>
      <c r="TAS2" s="126"/>
      <c r="TAT2" s="126"/>
      <c r="TAU2" s="64"/>
      <c r="TAV2" s="72"/>
      <c r="TAW2" s="145"/>
      <c r="TAX2" s="145"/>
      <c r="TAY2" s="126"/>
      <c r="TAZ2" s="126"/>
      <c r="TBA2" s="64"/>
      <c r="TBB2" s="72"/>
      <c r="TBC2" s="145"/>
      <c r="TBD2" s="145"/>
      <c r="TBE2" s="126"/>
      <c r="TBF2" s="126"/>
      <c r="TBG2" s="64"/>
      <c r="TBH2" s="72"/>
      <c r="TBI2" s="145"/>
      <c r="TBJ2" s="145"/>
      <c r="TBK2" s="126"/>
      <c r="TBL2" s="126"/>
      <c r="TBM2" s="64"/>
      <c r="TBN2" s="72"/>
      <c r="TBO2" s="145"/>
      <c r="TBP2" s="145"/>
      <c r="TBQ2" s="126"/>
      <c r="TBR2" s="126"/>
      <c r="TBS2" s="64"/>
      <c r="TBT2" s="72"/>
      <c r="TBU2" s="145"/>
      <c r="TBV2" s="145"/>
      <c r="TBW2" s="126"/>
      <c r="TBX2" s="126"/>
      <c r="TBY2" s="64"/>
      <c r="TBZ2" s="72"/>
      <c r="TCA2" s="145"/>
      <c r="TCB2" s="145"/>
      <c r="TCC2" s="126"/>
      <c r="TCD2" s="126"/>
      <c r="TCE2" s="64"/>
      <c r="TCF2" s="72"/>
      <c r="TCG2" s="145"/>
      <c r="TCH2" s="145"/>
      <c r="TCI2" s="126"/>
      <c r="TCJ2" s="126"/>
      <c r="TCK2" s="64"/>
      <c r="TCL2" s="72"/>
      <c r="TCM2" s="145"/>
      <c r="TCN2" s="145"/>
      <c r="TCO2" s="126"/>
      <c r="TCP2" s="126"/>
      <c r="TCQ2" s="64"/>
      <c r="TCR2" s="72"/>
      <c r="TCS2" s="145"/>
      <c r="TCT2" s="145"/>
      <c r="TCU2" s="126"/>
      <c r="TCV2" s="126"/>
      <c r="TCW2" s="64"/>
      <c r="TCX2" s="72"/>
      <c r="TCY2" s="145"/>
      <c r="TCZ2" s="145"/>
      <c r="TDA2" s="126"/>
      <c r="TDB2" s="126"/>
      <c r="TDC2" s="64"/>
      <c r="TDD2" s="72"/>
      <c r="TDE2" s="145"/>
      <c r="TDF2" s="145"/>
      <c r="TDG2" s="126"/>
      <c r="TDH2" s="126"/>
      <c r="TDI2" s="64"/>
      <c r="TDJ2" s="72"/>
      <c r="TDK2" s="145"/>
      <c r="TDL2" s="145"/>
      <c r="TDM2" s="126"/>
      <c r="TDN2" s="126"/>
      <c r="TDO2" s="64"/>
      <c r="TDP2" s="72"/>
      <c r="TDQ2" s="145"/>
      <c r="TDR2" s="145"/>
      <c r="TDS2" s="126"/>
      <c r="TDT2" s="126"/>
      <c r="TDU2" s="64"/>
      <c r="TDV2" s="72"/>
      <c r="TDW2" s="145"/>
      <c r="TDX2" s="145"/>
      <c r="TDY2" s="126"/>
      <c r="TDZ2" s="126"/>
      <c r="TEA2" s="64"/>
      <c r="TEB2" s="72"/>
      <c r="TEC2" s="145"/>
      <c r="TED2" s="145"/>
      <c r="TEE2" s="126"/>
      <c r="TEF2" s="126"/>
      <c r="TEG2" s="64"/>
      <c r="TEH2" s="72"/>
      <c r="TEI2" s="145"/>
      <c r="TEJ2" s="145"/>
      <c r="TEK2" s="126"/>
      <c r="TEL2" s="126"/>
      <c r="TEM2" s="64"/>
      <c r="TEN2" s="72"/>
      <c r="TEO2" s="145"/>
      <c r="TEP2" s="145"/>
      <c r="TEQ2" s="126"/>
      <c r="TER2" s="126"/>
      <c r="TES2" s="64"/>
      <c r="TET2" s="72"/>
      <c r="TEU2" s="145"/>
      <c r="TEV2" s="145"/>
      <c r="TEW2" s="126"/>
      <c r="TEX2" s="126"/>
      <c r="TEY2" s="64"/>
      <c r="TEZ2" s="72"/>
      <c r="TFA2" s="145"/>
      <c r="TFB2" s="145"/>
      <c r="TFC2" s="126"/>
      <c r="TFD2" s="126"/>
      <c r="TFE2" s="64"/>
      <c r="TFF2" s="72"/>
      <c r="TFG2" s="145"/>
      <c r="TFH2" s="145"/>
      <c r="TFI2" s="126"/>
      <c r="TFJ2" s="126"/>
      <c r="TFK2" s="64"/>
      <c r="TFL2" s="72"/>
      <c r="TFM2" s="145"/>
      <c r="TFN2" s="145"/>
      <c r="TFO2" s="126"/>
      <c r="TFP2" s="126"/>
      <c r="TFQ2" s="64"/>
      <c r="TFR2" s="72"/>
      <c r="TFS2" s="145"/>
      <c r="TFT2" s="145"/>
      <c r="TFU2" s="126"/>
      <c r="TFV2" s="126"/>
      <c r="TFW2" s="64"/>
      <c r="TFX2" s="72"/>
      <c r="TFY2" s="145"/>
      <c r="TFZ2" s="145"/>
      <c r="TGA2" s="126"/>
      <c r="TGB2" s="126"/>
      <c r="TGC2" s="64"/>
      <c r="TGD2" s="72"/>
      <c r="TGE2" s="145"/>
      <c r="TGF2" s="145"/>
      <c r="TGG2" s="126"/>
      <c r="TGH2" s="126"/>
      <c r="TGI2" s="64"/>
      <c r="TGJ2" s="72"/>
      <c r="TGK2" s="145"/>
      <c r="TGL2" s="145"/>
      <c r="TGM2" s="126"/>
      <c r="TGN2" s="126"/>
      <c r="TGO2" s="64"/>
      <c r="TGP2" s="72"/>
      <c r="TGQ2" s="145"/>
      <c r="TGR2" s="145"/>
      <c r="TGS2" s="126"/>
      <c r="TGT2" s="126"/>
      <c r="TGU2" s="64"/>
      <c r="TGV2" s="72"/>
      <c r="TGW2" s="145"/>
      <c r="TGX2" s="145"/>
      <c r="TGY2" s="126"/>
      <c r="TGZ2" s="126"/>
      <c r="THA2" s="64"/>
      <c r="THB2" s="72"/>
      <c r="THC2" s="145"/>
      <c r="THD2" s="145"/>
      <c r="THE2" s="126"/>
      <c r="THF2" s="126"/>
      <c r="THG2" s="64"/>
      <c r="THH2" s="72"/>
      <c r="THI2" s="145"/>
      <c r="THJ2" s="145"/>
      <c r="THK2" s="126"/>
      <c r="THL2" s="126"/>
      <c r="THM2" s="64"/>
      <c r="THN2" s="72"/>
      <c r="THO2" s="145"/>
      <c r="THP2" s="145"/>
      <c r="THQ2" s="126"/>
      <c r="THR2" s="126"/>
      <c r="THS2" s="64"/>
      <c r="THT2" s="72"/>
      <c r="THU2" s="145"/>
      <c r="THV2" s="145"/>
      <c r="THW2" s="126"/>
      <c r="THX2" s="126"/>
      <c r="THY2" s="64"/>
      <c r="THZ2" s="72"/>
      <c r="TIA2" s="145"/>
      <c r="TIB2" s="145"/>
      <c r="TIC2" s="126"/>
      <c r="TID2" s="126"/>
      <c r="TIE2" s="64"/>
      <c r="TIF2" s="72"/>
      <c r="TIG2" s="145"/>
      <c r="TIH2" s="145"/>
      <c r="TII2" s="126"/>
      <c r="TIJ2" s="126"/>
      <c r="TIK2" s="64"/>
      <c r="TIL2" s="72"/>
      <c r="TIM2" s="145"/>
      <c r="TIN2" s="145"/>
      <c r="TIO2" s="126"/>
      <c r="TIP2" s="126"/>
      <c r="TIQ2" s="64"/>
      <c r="TIR2" s="72"/>
      <c r="TIS2" s="145"/>
      <c r="TIT2" s="145"/>
      <c r="TIU2" s="126"/>
      <c r="TIV2" s="126"/>
      <c r="TIW2" s="64"/>
      <c r="TIX2" s="72"/>
      <c r="TIY2" s="145"/>
      <c r="TIZ2" s="145"/>
      <c r="TJA2" s="126"/>
      <c r="TJB2" s="126"/>
      <c r="TJC2" s="64"/>
      <c r="TJD2" s="72"/>
      <c r="TJE2" s="145"/>
      <c r="TJF2" s="145"/>
      <c r="TJG2" s="126"/>
      <c r="TJH2" s="126"/>
      <c r="TJI2" s="64"/>
      <c r="TJJ2" s="72"/>
      <c r="TJK2" s="145"/>
      <c r="TJL2" s="145"/>
      <c r="TJM2" s="126"/>
      <c r="TJN2" s="126"/>
      <c r="TJO2" s="64"/>
      <c r="TJP2" s="72"/>
      <c r="TJQ2" s="145"/>
      <c r="TJR2" s="145"/>
      <c r="TJS2" s="126"/>
      <c r="TJT2" s="126"/>
      <c r="TJU2" s="64"/>
      <c r="TJV2" s="72"/>
      <c r="TJW2" s="145"/>
      <c r="TJX2" s="145"/>
      <c r="TJY2" s="126"/>
      <c r="TJZ2" s="126"/>
      <c r="TKA2" s="64"/>
      <c r="TKB2" s="72"/>
      <c r="TKC2" s="145"/>
      <c r="TKD2" s="145"/>
      <c r="TKE2" s="126"/>
      <c r="TKF2" s="126"/>
      <c r="TKG2" s="64"/>
      <c r="TKH2" s="72"/>
      <c r="TKI2" s="145"/>
      <c r="TKJ2" s="145"/>
      <c r="TKK2" s="126"/>
      <c r="TKL2" s="126"/>
      <c r="TKM2" s="64"/>
      <c r="TKN2" s="72"/>
      <c r="TKO2" s="145"/>
      <c r="TKP2" s="145"/>
      <c r="TKQ2" s="126"/>
      <c r="TKR2" s="126"/>
      <c r="TKS2" s="64"/>
      <c r="TKT2" s="72"/>
      <c r="TKU2" s="145"/>
      <c r="TKV2" s="145"/>
      <c r="TKW2" s="126"/>
      <c r="TKX2" s="126"/>
      <c r="TKY2" s="64"/>
      <c r="TKZ2" s="72"/>
      <c r="TLA2" s="145"/>
      <c r="TLB2" s="145"/>
      <c r="TLC2" s="126"/>
      <c r="TLD2" s="126"/>
      <c r="TLE2" s="64"/>
      <c r="TLF2" s="72"/>
      <c r="TLG2" s="145"/>
      <c r="TLH2" s="145"/>
      <c r="TLI2" s="126"/>
      <c r="TLJ2" s="126"/>
      <c r="TLK2" s="64"/>
      <c r="TLL2" s="72"/>
      <c r="TLM2" s="145"/>
      <c r="TLN2" s="145"/>
      <c r="TLO2" s="126"/>
      <c r="TLP2" s="126"/>
      <c r="TLQ2" s="64"/>
      <c r="TLR2" s="72"/>
      <c r="TLS2" s="145"/>
      <c r="TLT2" s="145"/>
      <c r="TLU2" s="126"/>
      <c r="TLV2" s="126"/>
      <c r="TLW2" s="64"/>
      <c r="TLX2" s="72"/>
      <c r="TLY2" s="145"/>
      <c r="TLZ2" s="145"/>
      <c r="TMA2" s="126"/>
      <c r="TMB2" s="126"/>
      <c r="TMC2" s="64"/>
      <c r="TMD2" s="72"/>
      <c r="TME2" s="145"/>
      <c r="TMF2" s="145"/>
      <c r="TMG2" s="126"/>
      <c r="TMH2" s="126"/>
      <c r="TMI2" s="64"/>
      <c r="TMJ2" s="72"/>
      <c r="TMK2" s="145"/>
      <c r="TML2" s="145"/>
      <c r="TMM2" s="126"/>
      <c r="TMN2" s="126"/>
      <c r="TMO2" s="64"/>
      <c r="TMP2" s="72"/>
      <c r="TMQ2" s="145"/>
      <c r="TMR2" s="145"/>
      <c r="TMS2" s="126"/>
      <c r="TMT2" s="126"/>
      <c r="TMU2" s="64"/>
      <c r="TMV2" s="72"/>
      <c r="TMW2" s="145"/>
      <c r="TMX2" s="145"/>
      <c r="TMY2" s="126"/>
      <c r="TMZ2" s="126"/>
      <c r="TNA2" s="64"/>
      <c r="TNB2" s="72"/>
      <c r="TNC2" s="145"/>
      <c r="TND2" s="145"/>
      <c r="TNE2" s="126"/>
      <c r="TNF2" s="126"/>
      <c r="TNG2" s="64"/>
      <c r="TNH2" s="72"/>
      <c r="TNI2" s="145"/>
      <c r="TNJ2" s="145"/>
      <c r="TNK2" s="126"/>
      <c r="TNL2" s="126"/>
      <c r="TNM2" s="64"/>
      <c r="TNN2" s="72"/>
      <c r="TNO2" s="145"/>
      <c r="TNP2" s="145"/>
      <c r="TNQ2" s="126"/>
      <c r="TNR2" s="126"/>
      <c r="TNS2" s="64"/>
      <c r="TNT2" s="72"/>
      <c r="TNU2" s="145"/>
      <c r="TNV2" s="145"/>
      <c r="TNW2" s="126"/>
      <c r="TNX2" s="126"/>
      <c r="TNY2" s="64"/>
      <c r="TNZ2" s="72"/>
      <c r="TOA2" s="145"/>
      <c r="TOB2" s="145"/>
      <c r="TOC2" s="126"/>
      <c r="TOD2" s="126"/>
      <c r="TOE2" s="64"/>
      <c r="TOF2" s="72"/>
      <c r="TOG2" s="145"/>
      <c r="TOH2" s="145"/>
      <c r="TOI2" s="126"/>
      <c r="TOJ2" s="126"/>
      <c r="TOK2" s="64"/>
      <c r="TOL2" s="72"/>
      <c r="TOM2" s="145"/>
      <c r="TON2" s="145"/>
      <c r="TOO2" s="126"/>
      <c r="TOP2" s="126"/>
      <c r="TOQ2" s="64"/>
      <c r="TOR2" s="72"/>
      <c r="TOS2" s="145"/>
      <c r="TOT2" s="145"/>
      <c r="TOU2" s="126"/>
      <c r="TOV2" s="126"/>
      <c r="TOW2" s="64"/>
      <c r="TOX2" s="72"/>
      <c r="TOY2" s="145"/>
      <c r="TOZ2" s="145"/>
      <c r="TPA2" s="126"/>
      <c r="TPB2" s="126"/>
      <c r="TPC2" s="64"/>
      <c r="TPD2" s="72"/>
      <c r="TPE2" s="145"/>
      <c r="TPF2" s="145"/>
      <c r="TPG2" s="126"/>
      <c r="TPH2" s="126"/>
      <c r="TPI2" s="64"/>
      <c r="TPJ2" s="72"/>
      <c r="TPK2" s="145"/>
      <c r="TPL2" s="145"/>
      <c r="TPM2" s="126"/>
      <c r="TPN2" s="126"/>
      <c r="TPO2" s="64"/>
      <c r="TPP2" s="72"/>
      <c r="TPQ2" s="145"/>
      <c r="TPR2" s="145"/>
      <c r="TPS2" s="126"/>
      <c r="TPT2" s="126"/>
      <c r="TPU2" s="64"/>
      <c r="TPV2" s="72"/>
      <c r="TPW2" s="145"/>
      <c r="TPX2" s="145"/>
      <c r="TPY2" s="126"/>
      <c r="TPZ2" s="126"/>
      <c r="TQA2" s="64"/>
      <c r="TQB2" s="72"/>
      <c r="TQC2" s="145"/>
      <c r="TQD2" s="145"/>
      <c r="TQE2" s="126"/>
      <c r="TQF2" s="126"/>
      <c r="TQG2" s="64"/>
      <c r="TQH2" s="72"/>
      <c r="TQI2" s="145"/>
      <c r="TQJ2" s="145"/>
      <c r="TQK2" s="126"/>
      <c r="TQL2" s="126"/>
      <c r="TQM2" s="64"/>
      <c r="TQN2" s="72"/>
      <c r="TQO2" s="145"/>
      <c r="TQP2" s="145"/>
      <c r="TQQ2" s="126"/>
      <c r="TQR2" s="126"/>
      <c r="TQS2" s="64"/>
      <c r="TQT2" s="72"/>
      <c r="TQU2" s="145"/>
      <c r="TQV2" s="145"/>
      <c r="TQW2" s="126"/>
      <c r="TQX2" s="126"/>
      <c r="TQY2" s="64"/>
      <c r="TQZ2" s="72"/>
      <c r="TRA2" s="145"/>
      <c r="TRB2" s="145"/>
      <c r="TRC2" s="126"/>
      <c r="TRD2" s="126"/>
      <c r="TRE2" s="64"/>
      <c r="TRF2" s="72"/>
      <c r="TRG2" s="145"/>
      <c r="TRH2" s="145"/>
      <c r="TRI2" s="126"/>
      <c r="TRJ2" s="126"/>
      <c r="TRK2" s="64"/>
      <c r="TRL2" s="72"/>
      <c r="TRM2" s="145"/>
      <c r="TRN2" s="145"/>
      <c r="TRO2" s="126"/>
      <c r="TRP2" s="126"/>
      <c r="TRQ2" s="64"/>
      <c r="TRR2" s="72"/>
      <c r="TRS2" s="145"/>
      <c r="TRT2" s="145"/>
      <c r="TRU2" s="126"/>
      <c r="TRV2" s="126"/>
      <c r="TRW2" s="64"/>
      <c r="TRX2" s="72"/>
      <c r="TRY2" s="145"/>
      <c r="TRZ2" s="145"/>
      <c r="TSA2" s="126"/>
      <c r="TSB2" s="126"/>
      <c r="TSC2" s="64"/>
      <c r="TSD2" s="72"/>
      <c r="TSE2" s="145"/>
      <c r="TSF2" s="145"/>
      <c r="TSG2" s="126"/>
      <c r="TSH2" s="126"/>
      <c r="TSI2" s="64"/>
      <c r="TSJ2" s="72"/>
      <c r="TSK2" s="145"/>
      <c r="TSL2" s="145"/>
      <c r="TSM2" s="126"/>
      <c r="TSN2" s="126"/>
      <c r="TSO2" s="64"/>
      <c r="TSP2" s="72"/>
      <c r="TSQ2" s="145"/>
      <c r="TSR2" s="145"/>
      <c r="TSS2" s="126"/>
      <c r="TST2" s="126"/>
      <c r="TSU2" s="64"/>
      <c r="TSV2" s="72"/>
      <c r="TSW2" s="145"/>
      <c r="TSX2" s="145"/>
      <c r="TSY2" s="126"/>
      <c r="TSZ2" s="126"/>
      <c r="TTA2" s="64"/>
      <c r="TTB2" s="72"/>
      <c r="TTC2" s="145"/>
      <c r="TTD2" s="145"/>
      <c r="TTE2" s="126"/>
      <c r="TTF2" s="126"/>
      <c r="TTG2" s="64"/>
      <c r="TTH2" s="72"/>
      <c r="TTI2" s="145"/>
      <c r="TTJ2" s="145"/>
      <c r="TTK2" s="126"/>
      <c r="TTL2" s="126"/>
      <c r="TTM2" s="64"/>
      <c r="TTN2" s="72"/>
      <c r="TTO2" s="145"/>
      <c r="TTP2" s="145"/>
      <c r="TTQ2" s="126"/>
      <c r="TTR2" s="126"/>
      <c r="TTS2" s="64"/>
      <c r="TTT2" s="72"/>
      <c r="TTU2" s="145"/>
      <c r="TTV2" s="145"/>
      <c r="TTW2" s="126"/>
      <c r="TTX2" s="126"/>
      <c r="TTY2" s="64"/>
      <c r="TTZ2" s="72"/>
      <c r="TUA2" s="145"/>
      <c r="TUB2" s="145"/>
      <c r="TUC2" s="126"/>
      <c r="TUD2" s="126"/>
      <c r="TUE2" s="64"/>
      <c r="TUF2" s="72"/>
      <c r="TUG2" s="145"/>
      <c r="TUH2" s="145"/>
      <c r="TUI2" s="126"/>
      <c r="TUJ2" s="126"/>
      <c r="TUK2" s="64"/>
      <c r="TUL2" s="72"/>
      <c r="TUM2" s="145"/>
      <c r="TUN2" s="145"/>
      <c r="TUO2" s="126"/>
      <c r="TUP2" s="126"/>
      <c r="TUQ2" s="64"/>
      <c r="TUR2" s="72"/>
      <c r="TUS2" s="145"/>
      <c r="TUT2" s="145"/>
      <c r="TUU2" s="126"/>
      <c r="TUV2" s="126"/>
      <c r="TUW2" s="64"/>
      <c r="TUX2" s="72"/>
      <c r="TUY2" s="145"/>
      <c r="TUZ2" s="145"/>
      <c r="TVA2" s="126"/>
      <c r="TVB2" s="126"/>
      <c r="TVC2" s="64"/>
      <c r="TVD2" s="72"/>
      <c r="TVE2" s="145"/>
      <c r="TVF2" s="145"/>
      <c r="TVG2" s="126"/>
      <c r="TVH2" s="126"/>
      <c r="TVI2" s="64"/>
      <c r="TVJ2" s="72"/>
      <c r="TVK2" s="145"/>
      <c r="TVL2" s="145"/>
      <c r="TVM2" s="126"/>
      <c r="TVN2" s="126"/>
      <c r="TVO2" s="64"/>
      <c r="TVP2" s="72"/>
      <c r="TVQ2" s="145"/>
      <c r="TVR2" s="145"/>
      <c r="TVS2" s="126"/>
      <c r="TVT2" s="126"/>
      <c r="TVU2" s="64"/>
      <c r="TVV2" s="72"/>
      <c r="TVW2" s="145"/>
      <c r="TVX2" s="145"/>
      <c r="TVY2" s="126"/>
      <c r="TVZ2" s="126"/>
      <c r="TWA2" s="64"/>
      <c r="TWB2" s="72"/>
      <c r="TWC2" s="145"/>
      <c r="TWD2" s="145"/>
      <c r="TWE2" s="126"/>
      <c r="TWF2" s="126"/>
      <c r="TWG2" s="64"/>
      <c r="TWH2" s="72"/>
      <c r="TWI2" s="145"/>
      <c r="TWJ2" s="145"/>
      <c r="TWK2" s="126"/>
      <c r="TWL2" s="126"/>
      <c r="TWM2" s="64"/>
      <c r="TWN2" s="72"/>
      <c r="TWO2" s="145"/>
      <c r="TWP2" s="145"/>
      <c r="TWQ2" s="126"/>
      <c r="TWR2" s="126"/>
      <c r="TWS2" s="64"/>
      <c r="TWT2" s="72"/>
      <c r="TWU2" s="145"/>
      <c r="TWV2" s="145"/>
      <c r="TWW2" s="126"/>
      <c r="TWX2" s="126"/>
      <c r="TWY2" s="64"/>
      <c r="TWZ2" s="72"/>
      <c r="TXA2" s="145"/>
      <c r="TXB2" s="145"/>
      <c r="TXC2" s="126"/>
      <c r="TXD2" s="126"/>
      <c r="TXE2" s="64"/>
      <c r="TXF2" s="72"/>
      <c r="TXG2" s="145"/>
      <c r="TXH2" s="145"/>
      <c r="TXI2" s="126"/>
      <c r="TXJ2" s="126"/>
      <c r="TXK2" s="64"/>
      <c r="TXL2" s="72"/>
      <c r="TXM2" s="145"/>
      <c r="TXN2" s="145"/>
      <c r="TXO2" s="126"/>
      <c r="TXP2" s="126"/>
      <c r="TXQ2" s="64"/>
      <c r="TXR2" s="72"/>
      <c r="TXS2" s="145"/>
      <c r="TXT2" s="145"/>
      <c r="TXU2" s="126"/>
      <c r="TXV2" s="126"/>
      <c r="TXW2" s="64"/>
      <c r="TXX2" s="72"/>
      <c r="TXY2" s="145"/>
      <c r="TXZ2" s="145"/>
      <c r="TYA2" s="126"/>
      <c r="TYB2" s="126"/>
      <c r="TYC2" s="64"/>
      <c r="TYD2" s="72"/>
      <c r="TYE2" s="145"/>
      <c r="TYF2" s="145"/>
      <c r="TYG2" s="126"/>
      <c r="TYH2" s="126"/>
      <c r="TYI2" s="64"/>
      <c r="TYJ2" s="72"/>
      <c r="TYK2" s="145"/>
      <c r="TYL2" s="145"/>
      <c r="TYM2" s="126"/>
      <c r="TYN2" s="126"/>
      <c r="TYO2" s="64"/>
      <c r="TYP2" s="72"/>
      <c r="TYQ2" s="145"/>
      <c r="TYR2" s="145"/>
      <c r="TYS2" s="126"/>
      <c r="TYT2" s="126"/>
      <c r="TYU2" s="64"/>
      <c r="TYV2" s="72"/>
      <c r="TYW2" s="145"/>
      <c r="TYX2" s="145"/>
      <c r="TYY2" s="126"/>
      <c r="TYZ2" s="126"/>
      <c r="TZA2" s="64"/>
      <c r="TZB2" s="72"/>
      <c r="TZC2" s="145"/>
      <c r="TZD2" s="145"/>
      <c r="TZE2" s="126"/>
      <c r="TZF2" s="126"/>
      <c r="TZG2" s="64"/>
      <c r="TZH2" s="72"/>
      <c r="TZI2" s="145"/>
      <c r="TZJ2" s="145"/>
      <c r="TZK2" s="126"/>
      <c r="TZL2" s="126"/>
      <c r="TZM2" s="64"/>
      <c r="TZN2" s="72"/>
      <c r="TZO2" s="145"/>
      <c r="TZP2" s="145"/>
      <c r="TZQ2" s="126"/>
      <c r="TZR2" s="126"/>
      <c r="TZS2" s="64"/>
      <c r="TZT2" s="72"/>
      <c r="TZU2" s="145"/>
      <c r="TZV2" s="145"/>
      <c r="TZW2" s="126"/>
      <c r="TZX2" s="126"/>
      <c r="TZY2" s="64"/>
      <c r="TZZ2" s="72"/>
      <c r="UAA2" s="145"/>
      <c r="UAB2" s="145"/>
      <c r="UAC2" s="126"/>
      <c r="UAD2" s="126"/>
      <c r="UAE2" s="64"/>
      <c r="UAF2" s="72"/>
      <c r="UAG2" s="145"/>
      <c r="UAH2" s="145"/>
      <c r="UAI2" s="126"/>
      <c r="UAJ2" s="126"/>
      <c r="UAK2" s="64"/>
      <c r="UAL2" s="72"/>
      <c r="UAM2" s="145"/>
      <c r="UAN2" s="145"/>
      <c r="UAO2" s="126"/>
      <c r="UAP2" s="126"/>
      <c r="UAQ2" s="64"/>
      <c r="UAR2" s="72"/>
      <c r="UAS2" s="145"/>
      <c r="UAT2" s="145"/>
      <c r="UAU2" s="126"/>
      <c r="UAV2" s="126"/>
      <c r="UAW2" s="64"/>
      <c r="UAX2" s="72"/>
      <c r="UAY2" s="145"/>
      <c r="UAZ2" s="145"/>
      <c r="UBA2" s="126"/>
      <c r="UBB2" s="126"/>
      <c r="UBC2" s="64"/>
      <c r="UBD2" s="72"/>
      <c r="UBE2" s="145"/>
      <c r="UBF2" s="145"/>
      <c r="UBG2" s="126"/>
      <c r="UBH2" s="126"/>
      <c r="UBI2" s="64"/>
      <c r="UBJ2" s="72"/>
      <c r="UBK2" s="145"/>
      <c r="UBL2" s="145"/>
      <c r="UBM2" s="126"/>
      <c r="UBN2" s="126"/>
      <c r="UBO2" s="64"/>
      <c r="UBP2" s="72"/>
      <c r="UBQ2" s="145"/>
      <c r="UBR2" s="145"/>
      <c r="UBS2" s="126"/>
      <c r="UBT2" s="126"/>
      <c r="UBU2" s="64"/>
      <c r="UBV2" s="72"/>
      <c r="UBW2" s="145"/>
      <c r="UBX2" s="145"/>
      <c r="UBY2" s="126"/>
      <c r="UBZ2" s="126"/>
      <c r="UCA2" s="64"/>
      <c r="UCB2" s="72"/>
      <c r="UCC2" s="145"/>
      <c r="UCD2" s="145"/>
      <c r="UCE2" s="126"/>
      <c r="UCF2" s="126"/>
      <c r="UCG2" s="64"/>
      <c r="UCH2" s="72"/>
      <c r="UCI2" s="145"/>
      <c r="UCJ2" s="145"/>
      <c r="UCK2" s="126"/>
      <c r="UCL2" s="126"/>
      <c r="UCM2" s="64"/>
      <c r="UCN2" s="72"/>
      <c r="UCO2" s="145"/>
      <c r="UCP2" s="145"/>
      <c r="UCQ2" s="126"/>
      <c r="UCR2" s="126"/>
      <c r="UCS2" s="64"/>
      <c r="UCT2" s="72"/>
      <c r="UCU2" s="145"/>
      <c r="UCV2" s="145"/>
      <c r="UCW2" s="126"/>
      <c r="UCX2" s="126"/>
      <c r="UCY2" s="64"/>
      <c r="UCZ2" s="72"/>
      <c r="UDA2" s="145"/>
      <c r="UDB2" s="145"/>
      <c r="UDC2" s="126"/>
      <c r="UDD2" s="126"/>
      <c r="UDE2" s="64"/>
      <c r="UDF2" s="72"/>
      <c r="UDG2" s="145"/>
      <c r="UDH2" s="145"/>
      <c r="UDI2" s="126"/>
      <c r="UDJ2" s="126"/>
      <c r="UDK2" s="64"/>
      <c r="UDL2" s="72"/>
      <c r="UDM2" s="145"/>
      <c r="UDN2" s="145"/>
      <c r="UDO2" s="126"/>
      <c r="UDP2" s="126"/>
      <c r="UDQ2" s="64"/>
      <c r="UDR2" s="72"/>
      <c r="UDS2" s="145"/>
      <c r="UDT2" s="145"/>
      <c r="UDU2" s="126"/>
      <c r="UDV2" s="126"/>
      <c r="UDW2" s="64"/>
      <c r="UDX2" s="72"/>
      <c r="UDY2" s="145"/>
      <c r="UDZ2" s="145"/>
      <c r="UEA2" s="126"/>
      <c r="UEB2" s="126"/>
      <c r="UEC2" s="64"/>
      <c r="UED2" s="72"/>
      <c r="UEE2" s="145"/>
      <c r="UEF2" s="145"/>
      <c r="UEG2" s="126"/>
      <c r="UEH2" s="126"/>
      <c r="UEI2" s="64"/>
      <c r="UEJ2" s="72"/>
      <c r="UEK2" s="145"/>
      <c r="UEL2" s="145"/>
      <c r="UEM2" s="126"/>
      <c r="UEN2" s="126"/>
      <c r="UEO2" s="64"/>
      <c r="UEP2" s="72"/>
      <c r="UEQ2" s="145"/>
      <c r="UER2" s="145"/>
      <c r="UES2" s="126"/>
      <c r="UET2" s="126"/>
      <c r="UEU2" s="64"/>
      <c r="UEV2" s="72"/>
      <c r="UEW2" s="145"/>
      <c r="UEX2" s="145"/>
      <c r="UEY2" s="126"/>
      <c r="UEZ2" s="126"/>
      <c r="UFA2" s="64"/>
      <c r="UFB2" s="72"/>
      <c r="UFC2" s="145"/>
      <c r="UFD2" s="145"/>
      <c r="UFE2" s="126"/>
      <c r="UFF2" s="126"/>
      <c r="UFG2" s="64"/>
      <c r="UFH2" s="72"/>
      <c r="UFI2" s="145"/>
      <c r="UFJ2" s="145"/>
      <c r="UFK2" s="126"/>
      <c r="UFL2" s="126"/>
      <c r="UFM2" s="64"/>
      <c r="UFN2" s="72"/>
      <c r="UFO2" s="145"/>
      <c r="UFP2" s="145"/>
      <c r="UFQ2" s="126"/>
      <c r="UFR2" s="126"/>
      <c r="UFS2" s="64"/>
      <c r="UFT2" s="72"/>
      <c r="UFU2" s="145"/>
      <c r="UFV2" s="145"/>
      <c r="UFW2" s="126"/>
      <c r="UFX2" s="126"/>
      <c r="UFY2" s="64"/>
      <c r="UFZ2" s="72"/>
      <c r="UGA2" s="145"/>
      <c r="UGB2" s="145"/>
      <c r="UGC2" s="126"/>
      <c r="UGD2" s="126"/>
      <c r="UGE2" s="64"/>
      <c r="UGF2" s="72"/>
      <c r="UGG2" s="145"/>
      <c r="UGH2" s="145"/>
      <c r="UGI2" s="126"/>
      <c r="UGJ2" s="126"/>
      <c r="UGK2" s="64"/>
      <c r="UGL2" s="72"/>
      <c r="UGM2" s="145"/>
      <c r="UGN2" s="145"/>
      <c r="UGO2" s="126"/>
      <c r="UGP2" s="126"/>
      <c r="UGQ2" s="64"/>
      <c r="UGR2" s="72"/>
      <c r="UGS2" s="145"/>
      <c r="UGT2" s="145"/>
      <c r="UGU2" s="126"/>
      <c r="UGV2" s="126"/>
      <c r="UGW2" s="64"/>
      <c r="UGX2" s="72"/>
      <c r="UGY2" s="145"/>
      <c r="UGZ2" s="145"/>
      <c r="UHA2" s="126"/>
      <c r="UHB2" s="126"/>
      <c r="UHC2" s="64"/>
      <c r="UHD2" s="72"/>
      <c r="UHE2" s="145"/>
      <c r="UHF2" s="145"/>
      <c r="UHG2" s="126"/>
      <c r="UHH2" s="126"/>
      <c r="UHI2" s="64"/>
      <c r="UHJ2" s="72"/>
      <c r="UHK2" s="145"/>
      <c r="UHL2" s="145"/>
      <c r="UHM2" s="126"/>
      <c r="UHN2" s="126"/>
      <c r="UHO2" s="64"/>
      <c r="UHP2" s="72"/>
      <c r="UHQ2" s="145"/>
      <c r="UHR2" s="145"/>
      <c r="UHS2" s="126"/>
      <c r="UHT2" s="126"/>
      <c r="UHU2" s="64"/>
      <c r="UHV2" s="72"/>
      <c r="UHW2" s="145"/>
      <c r="UHX2" s="145"/>
      <c r="UHY2" s="126"/>
      <c r="UHZ2" s="126"/>
      <c r="UIA2" s="64"/>
      <c r="UIB2" s="72"/>
      <c r="UIC2" s="145"/>
      <c r="UID2" s="145"/>
      <c r="UIE2" s="126"/>
      <c r="UIF2" s="126"/>
      <c r="UIG2" s="64"/>
      <c r="UIH2" s="72"/>
      <c r="UII2" s="145"/>
      <c r="UIJ2" s="145"/>
      <c r="UIK2" s="126"/>
      <c r="UIL2" s="126"/>
      <c r="UIM2" s="64"/>
      <c r="UIN2" s="72"/>
      <c r="UIO2" s="145"/>
      <c r="UIP2" s="145"/>
      <c r="UIQ2" s="126"/>
      <c r="UIR2" s="126"/>
      <c r="UIS2" s="64"/>
      <c r="UIT2" s="72"/>
      <c r="UIU2" s="145"/>
      <c r="UIV2" s="145"/>
      <c r="UIW2" s="126"/>
      <c r="UIX2" s="126"/>
      <c r="UIY2" s="64"/>
      <c r="UIZ2" s="72"/>
      <c r="UJA2" s="145"/>
      <c r="UJB2" s="145"/>
      <c r="UJC2" s="126"/>
      <c r="UJD2" s="126"/>
      <c r="UJE2" s="64"/>
      <c r="UJF2" s="72"/>
      <c r="UJG2" s="145"/>
      <c r="UJH2" s="145"/>
      <c r="UJI2" s="126"/>
      <c r="UJJ2" s="126"/>
      <c r="UJK2" s="64"/>
      <c r="UJL2" s="72"/>
      <c r="UJM2" s="145"/>
      <c r="UJN2" s="145"/>
      <c r="UJO2" s="126"/>
      <c r="UJP2" s="126"/>
      <c r="UJQ2" s="64"/>
      <c r="UJR2" s="72"/>
      <c r="UJS2" s="145"/>
      <c r="UJT2" s="145"/>
      <c r="UJU2" s="126"/>
      <c r="UJV2" s="126"/>
      <c r="UJW2" s="64"/>
      <c r="UJX2" s="72"/>
      <c r="UJY2" s="145"/>
      <c r="UJZ2" s="145"/>
      <c r="UKA2" s="126"/>
      <c r="UKB2" s="126"/>
      <c r="UKC2" s="64"/>
      <c r="UKD2" s="72"/>
      <c r="UKE2" s="145"/>
      <c r="UKF2" s="145"/>
      <c r="UKG2" s="126"/>
      <c r="UKH2" s="126"/>
      <c r="UKI2" s="64"/>
      <c r="UKJ2" s="72"/>
      <c r="UKK2" s="145"/>
      <c r="UKL2" s="145"/>
      <c r="UKM2" s="126"/>
      <c r="UKN2" s="126"/>
      <c r="UKO2" s="64"/>
      <c r="UKP2" s="72"/>
      <c r="UKQ2" s="145"/>
      <c r="UKR2" s="145"/>
      <c r="UKS2" s="126"/>
      <c r="UKT2" s="126"/>
      <c r="UKU2" s="64"/>
      <c r="UKV2" s="72"/>
      <c r="UKW2" s="145"/>
      <c r="UKX2" s="145"/>
      <c r="UKY2" s="126"/>
      <c r="UKZ2" s="126"/>
      <c r="ULA2" s="64"/>
      <c r="ULB2" s="72"/>
      <c r="ULC2" s="145"/>
      <c r="ULD2" s="145"/>
      <c r="ULE2" s="126"/>
      <c r="ULF2" s="126"/>
      <c r="ULG2" s="64"/>
      <c r="ULH2" s="72"/>
      <c r="ULI2" s="145"/>
      <c r="ULJ2" s="145"/>
      <c r="ULK2" s="126"/>
      <c r="ULL2" s="126"/>
      <c r="ULM2" s="64"/>
      <c r="ULN2" s="72"/>
      <c r="ULO2" s="145"/>
      <c r="ULP2" s="145"/>
      <c r="ULQ2" s="126"/>
      <c r="ULR2" s="126"/>
      <c r="ULS2" s="64"/>
      <c r="ULT2" s="72"/>
      <c r="ULU2" s="145"/>
      <c r="ULV2" s="145"/>
      <c r="ULW2" s="126"/>
      <c r="ULX2" s="126"/>
      <c r="ULY2" s="64"/>
      <c r="ULZ2" s="72"/>
      <c r="UMA2" s="145"/>
      <c r="UMB2" s="145"/>
      <c r="UMC2" s="126"/>
      <c r="UMD2" s="126"/>
      <c r="UME2" s="64"/>
      <c r="UMF2" s="72"/>
      <c r="UMG2" s="145"/>
      <c r="UMH2" s="145"/>
      <c r="UMI2" s="126"/>
      <c r="UMJ2" s="126"/>
      <c r="UMK2" s="64"/>
      <c r="UML2" s="72"/>
      <c r="UMM2" s="145"/>
      <c r="UMN2" s="145"/>
      <c r="UMO2" s="126"/>
      <c r="UMP2" s="126"/>
      <c r="UMQ2" s="64"/>
      <c r="UMR2" s="72"/>
      <c r="UMS2" s="145"/>
      <c r="UMT2" s="145"/>
      <c r="UMU2" s="126"/>
      <c r="UMV2" s="126"/>
      <c r="UMW2" s="64"/>
      <c r="UMX2" s="72"/>
      <c r="UMY2" s="145"/>
      <c r="UMZ2" s="145"/>
      <c r="UNA2" s="126"/>
      <c r="UNB2" s="126"/>
      <c r="UNC2" s="64"/>
      <c r="UND2" s="72"/>
      <c r="UNE2" s="145"/>
      <c r="UNF2" s="145"/>
      <c r="UNG2" s="126"/>
      <c r="UNH2" s="126"/>
      <c r="UNI2" s="64"/>
      <c r="UNJ2" s="72"/>
      <c r="UNK2" s="145"/>
      <c r="UNL2" s="145"/>
      <c r="UNM2" s="126"/>
      <c r="UNN2" s="126"/>
      <c r="UNO2" s="64"/>
      <c r="UNP2" s="72"/>
      <c r="UNQ2" s="145"/>
      <c r="UNR2" s="145"/>
      <c r="UNS2" s="126"/>
      <c r="UNT2" s="126"/>
      <c r="UNU2" s="64"/>
      <c r="UNV2" s="72"/>
      <c r="UNW2" s="145"/>
      <c r="UNX2" s="145"/>
      <c r="UNY2" s="126"/>
      <c r="UNZ2" s="126"/>
      <c r="UOA2" s="64"/>
      <c r="UOB2" s="72"/>
      <c r="UOC2" s="145"/>
      <c r="UOD2" s="145"/>
      <c r="UOE2" s="126"/>
      <c r="UOF2" s="126"/>
      <c r="UOG2" s="64"/>
      <c r="UOH2" s="72"/>
      <c r="UOI2" s="145"/>
      <c r="UOJ2" s="145"/>
      <c r="UOK2" s="126"/>
      <c r="UOL2" s="126"/>
      <c r="UOM2" s="64"/>
      <c r="UON2" s="72"/>
      <c r="UOO2" s="145"/>
      <c r="UOP2" s="145"/>
      <c r="UOQ2" s="126"/>
      <c r="UOR2" s="126"/>
      <c r="UOS2" s="64"/>
      <c r="UOT2" s="72"/>
      <c r="UOU2" s="145"/>
      <c r="UOV2" s="145"/>
      <c r="UOW2" s="126"/>
      <c r="UOX2" s="126"/>
      <c r="UOY2" s="64"/>
      <c r="UOZ2" s="72"/>
      <c r="UPA2" s="145"/>
      <c r="UPB2" s="145"/>
      <c r="UPC2" s="126"/>
      <c r="UPD2" s="126"/>
      <c r="UPE2" s="64"/>
      <c r="UPF2" s="72"/>
      <c r="UPG2" s="145"/>
      <c r="UPH2" s="145"/>
      <c r="UPI2" s="126"/>
      <c r="UPJ2" s="126"/>
      <c r="UPK2" s="64"/>
      <c r="UPL2" s="72"/>
      <c r="UPM2" s="145"/>
      <c r="UPN2" s="145"/>
      <c r="UPO2" s="126"/>
      <c r="UPP2" s="126"/>
      <c r="UPQ2" s="64"/>
      <c r="UPR2" s="72"/>
      <c r="UPS2" s="145"/>
      <c r="UPT2" s="145"/>
      <c r="UPU2" s="126"/>
      <c r="UPV2" s="126"/>
      <c r="UPW2" s="64"/>
      <c r="UPX2" s="72"/>
      <c r="UPY2" s="145"/>
      <c r="UPZ2" s="145"/>
      <c r="UQA2" s="126"/>
      <c r="UQB2" s="126"/>
      <c r="UQC2" s="64"/>
      <c r="UQD2" s="72"/>
      <c r="UQE2" s="145"/>
      <c r="UQF2" s="145"/>
      <c r="UQG2" s="126"/>
      <c r="UQH2" s="126"/>
      <c r="UQI2" s="64"/>
      <c r="UQJ2" s="72"/>
      <c r="UQK2" s="145"/>
      <c r="UQL2" s="145"/>
      <c r="UQM2" s="126"/>
      <c r="UQN2" s="126"/>
      <c r="UQO2" s="64"/>
      <c r="UQP2" s="72"/>
      <c r="UQQ2" s="145"/>
      <c r="UQR2" s="145"/>
      <c r="UQS2" s="126"/>
      <c r="UQT2" s="126"/>
      <c r="UQU2" s="64"/>
      <c r="UQV2" s="72"/>
      <c r="UQW2" s="145"/>
      <c r="UQX2" s="145"/>
      <c r="UQY2" s="126"/>
      <c r="UQZ2" s="126"/>
      <c r="URA2" s="64"/>
      <c r="URB2" s="72"/>
      <c r="URC2" s="145"/>
      <c r="URD2" s="145"/>
      <c r="URE2" s="126"/>
      <c r="URF2" s="126"/>
      <c r="URG2" s="64"/>
      <c r="URH2" s="72"/>
      <c r="URI2" s="145"/>
      <c r="URJ2" s="145"/>
      <c r="URK2" s="126"/>
      <c r="URL2" s="126"/>
      <c r="URM2" s="64"/>
      <c r="URN2" s="72"/>
      <c r="URO2" s="145"/>
      <c r="URP2" s="145"/>
      <c r="URQ2" s="126"/>
      <c r="URR2" s="126"/>
      <c r="URS2" s="64"/>
      <c r="URT2" s="72"/>
      <c r="URU2" s="145"/>
      <c r="URV2" s="145"/>
      <c r="URW2" s="126"/>
      <c r="URX2" s="126"/>
      <c r="URY2" s="64"/>
      <c r="URZ2" s="72"/>
      <c r="USA2" s="145"/>
      <c r="USB2" s="145"/>
      <c r="USC2" s="126"/>
      <c r="USD2" s="126"/>
      <c r="USE2" s="64"/>
      <c r="USF2" s="72"/>
      <c r="USG2" s="145"/>
      <c r="USH2" s="145"/>
      <c r="USI2" s="126"/>
      <c r="USJ2" s="126"/>
      <c r="USK2" s="64"/>
      <c r="USL2" s="72"/>
      <c r="USM2" s="145"/>
      <c r="USN2" s="145"/>
      <c r="USO2" s="126"/>
      <c r="USP2" s="126"/>
      <c r="USQ2" s="64"/>
      <c r="USR2" s="72"/>
      <c r="USS2" s="145"/>
      <c r="UST2" s="145"/>
      <c r="USU2" s="126"/>
      <c r="USV2" s="126"/>
      <c r="USW2" s="64"/>
      <c r="USX2" s="72"/>
      <c r="USY2" s="145"/>
      <c r="USZ2" s="145"/>
      <c r="UTA2" s="126"/>
      <c r="UTB2" s="126"/>
      <c r="UTC2" s="64"/>
      <c r="UTD2" s="72"/>
      <c r="UTE2" s="145"/>
      <c r="UTF2" s="145"/>
      <c r="UTG2" s="126"/>
      <c r="UTH2" s="126"/>
      <c r="UTI2" s="64"/>
      <c r="UTJ2" s="72"/>
      <c r="UTK2" s="145"/>
      <c r="UTL2" s="145"/>
      <c r="UTM2" s="126"/>
      <c r="UTN2" s="126"/>
      <c r="UTO2" s="64"/>
      <c r="UTP2" s="72"/>
      <c r="UTQ2" s="145"/>
      <c r="UTR2" s="145"/>
      <c r="UTS2" s="126"/>
      <c r="UTT2" s="126"/>
      <c r="UTU2" s="64"/>
      <c r="UTV2" s="72"/>
      <c r="UTW2" s="145"/>
      <c r="UTX2" s="145"/>
      <c r="UTY2" s="126"/>
      <c r="UTZ2" s="126"/>
      <c r="UUA2" s="64"/>
      <c r="UUB2" s="72"/>
      <c r="UUC2" s="145"/>
      <c r="UUD2" s="145"/>
      <c r="UUE2" s="126"/>
      <c r="UUF2" s="126"/>
      <c r="UUG2" s="64"/>
      <c r="UUH2" s="72"/>
      <c r="UUI2" s="145"/>
      <c r="UUJ2" s="145"/>
      <c r="UUK2" s="126"/>
      <c r="UUL2" s="126"/>
      <c r="UUM2" s="64"/>
      <c r="UUN2" s="72"/>
      <c r="UUO2" s="145"/>
      <c r="UUP2" s="145"/>
      <c r="UUQ2" s="126"/>
      <c r="UUR2" s="126"/>
      <c r="UUS2" s="64"/>
      <c r="UUT2" s="72"/>
      <c r="UUU2" s="145"/>
      <c r="UUV2" s="145"/>
      <c r="UUW2" s="126"/>
      <c r="UUX2" s="126"/>
      <c r="UUY2" s="64"/>
      <c r="UUZ2" s="72"/>
      <c r="UVA2" s="145"/>
      <c r="UVB2" s="145"/>
      <c r="UVC2" s="126"/>
      <c r="UVD2" s="126"/>
      <c r="UVE2" s="64"/>
      <c r="UVF2" s="72"/>
      <c r="UVG2" s="145"/>
      <c r="UVH2" s="145"/>
      <c r="UVI2" s="126"/>
      <c r="UVJ2" s="126"/>
      <c r="UVK2" s="64"/>
      <c r="UVL2" s="72"/>
      <c r="UVM2" s="145"/>
      <c r="UVN2" s="145"/>
      <c r="UVO2" s="126"/>
      <c r="UVP2" s="126"/>
      <c r="UVQ2" s="64"/>
      <c r="UVR2" s="72"/>
      <c r="UVS2" s="145"/>
      <c r="UVT2" s="145"/>
      <c r="UVU2" s="126"/>
      <c r="UVV2" s="126"/>
      <c r="UVW2" s="64"/>
      <c r="UVX2" s="72"/>
      <c r="UVY2" s="145"/>
      <c r="UVZ2" s="145"/>
      <c r="UWA2" s="126"/>
      <c r="UWB2" s="126"/>
      <c r="UWC2" s="64"/>
      <c r="UWD2" s="72"/>
      <c r="UWE2" s="145"/>
      <c r="UWF2" s="145"/>
      <c r="UWG2" s="126"/>
      <c r="UWH2" s="126"/>
      <c r="UWI2" s="64"/>
      <c r="UWJ2" s="72"/>
      <c r="UWK2" s="145"/>
      <c r="UWL2" s="145"/>
      <c r="UWM2" s="126"/>
      <c r="UWN2" s="126"/>
      <c r="UWO2" s="64"/>
      <c r="UWP2" s="72"/>
      <c r="UWQ2" s="145"/>
      <c r="UWR2" s="145"/>
      <c r="UWS2" s="126"/>
      <c r="UWT2" s="126"/>
      <c r="UWU2" s="64"/>
      <c r="UWV2" s="72"/>
      <c r="UWW2" s="145"/>
      <c r="UWX2" s="145"/>
      <c r="UWY2" s="126"/>
      <c r="UWZ2" s="126"/>
      <c r="UXA2" s="64"/>
      <c r="UXB2" s="72"/>
      <c r="UXC2" s="145"/>
      <c r="UXD2" s="145"/>
      <c r="UXE2" s="126"/>
      <c r="UXF2" s="126"/>
      <c r="UXG2" s="64"/>
      <c r="UXH2" s="72"/>
      <c r="UXI2" s="145"/>
      <c r="UXJ2" s="145"/>
      <c r="UXK2" s="126"/>
      <c r="UXL2" s="126"/>
      <c r="UXM2" s="64"/>
      <c r="UXN2" s="72"/>
      <c r="UXO2" s="145"/>
      <c r="UXP2" s="145"/>
      <c r="UXQ2" s="126"/>
      <c r="UXR2" s="126"/>
      <c r="UXS2" s="64"/>
      <c r="UXT2" s="72"/>
      <c r="UXU2" s="145"/>
      <c r="UXV2" s="145"/>
      <c r="UXW2" s="126"/>
      <c r="UXX2" s="126"/>
      <c r="UXY2" s="64"/>
      <c r="UXZ2" s="72"/>
      <c r="UYA2" s="145"/>
      <c r="UYB2" s="145"/>
      <c r="UYC2" s="126"/>
      <c r="UYD2" s="126"/>
      <c r="UYE2" s="64"/>
      <c r="UYF2" s="72"/>
      <c r="UYG2" s="145"/>
      <c r="UYH2" s="145"/>
      <c r="UYI2" s="126"/>
      <c r="UYJ2" s="126"/>
      <c r="UYK2" s="64"/>
      <c r="UYL2" s="72"/>
      <c r="UYM2" s="145"/>
      <c r="UYN2" s="145"/>
      <c r="UYO2" s="126"/>
      <c r="UYP2" s="126"/>
      <c r="UYQ2" s="64"/>
      <c r="UYR2" s="72"/>
      <c r="UYS2" s="145"/>
      <c r="UYT2" s="145"/>
      <c r="UYU2" s="126"/>
      <c r="UYV2" s="126"/>
      <c r="UYW2" s="64"/>
      <c r="UYX2" s="72"/>
      <c r="UYY2" s="145"/>
      <c r="UYZ2" s="145"/>
      <c r="UZA2" s="126"/>
      <c r="UZB2" s="126"/>
      <c r="UZC2" s="64"/>
      <c r="UZD2" s="72"/>
      <c r="UZE2" s="145"/>
      <c r="UZF2" s="145"/>
      <c r="UZG2" s="126"/>
      <c r="UZH2" s="126"/>
      <c r="UZI2" s="64"/>
      <c r="UZJ2" s="72"/>
      <c r="UZK2" s="145"/>
      <c r="UZL2" s="145"/>
      <c r="UZM2" s="126"/>
      <c r="UZN2" s="126"/>
      <c r="UZO2" s="64"/>
      <c r="UZP2" s="72"/>
      <c r="UZQ2" s="145"/>
      <c r="UZR2" s="145"/>
      <c r="UZS2" s="126"/>
      <c r="UZT2" s="126"/>
      <c r="UZU2" s="64"/>
      <c r="UZV2" s="72"/>
      <c r="UZW2" s="145"/>
      <c r="UZX2" s="145"/>
      <c r="UZY2" s="126"/>
      <c r="UZZ2" s="126"/>
      <c r="VAA2" s="64"/>
      <c r="VAB2" s="72"/>
      <c r="VAC2" s="145"/>
      <c r="VAD2" s="145"/>
      <c r="VAE2" s="126"/>
      <c r="VAF2" s="126"/>
      <c r="VAG2" s="64"/>
      <c r="VAH2" s="72"/>
      <c r="VAI2" s="145"/>
      <c r="VAJ2" s="145"/>
      <c r="VAK2" s="126"/>
      <c r="VAL2" s="126"/>
      <c r="VAM2" s="64"/>
      <c r="VAN2" s="72"/>
      <c r="VAO2" s="145"/>
      <c r="VAP2" s="145"/>
      <c r="VAQ2" s="126"/>
      <c r="VAR2" s="126"/>
      <c r="VAS2" s="64"/>
      <c r="VAT2" s="72"/>
      <c r="VAU2" s="145"/>
      <c r="VAV2" s="145"/>
      <c r="VAW2" s="126"/>
      <c r="VAX2" s="126"/>
      <c r="VAY2" s="64"/>
      <c r="VAZ2" s="72"/>
      <c r="VBA2" s="145"/>
      <c r="VBB2" s="145"/>
      <c r="VBC2" s="126"/>
      <c r="VBD2" s="126"/>
      <c r="VBE2" s="64"/>
      <c r="VBF2" s="72"/>
      <c r="VBG2" s="145"/>
      <c r="VBH2" s="145"/>
      <c r="VBI2" s="126"/>
      <c r="VBJ2" s="126"/>
      <c r="VBK2" s="64"/>
      <c r="VBL2" s="72"/>
      <c r="VBM2" s="145"/>
      <c r="VBN2" s="145"/>
      <c r="VBO2" s="126"/>
      <c r="VBP2" s="126"/>
      <c r="VBQ2" s="64"/>
      <c r="VBR2" s="72"/>
      <c r="VBS2" s="145"/>
      <c r="VBT2" s="145"/>
      <c r="VBU2" s="126"/>
      <c r="VBV2" s="126"/>
      <c r="VBW2" s="64"/>
      <c r="VBX2" s="72"/>
      <c r="VBY2" s="145"/>
      <c r="VBZ2" s="145"/>
      <c r="VCA2" s="126"/>
      <c r="VCB2" s="126"/>
      <c r="VCC2" s="64"/>
      <c r="VCD2" s="72"/>
      <c r="VCE2" s="145"/>
      <c r="VCF2" s="145"/>
      <c r="VCG2" s="126"/>
      <c r="VCH2" s="126"/>
      <c r="VCI2" s="64"/>
      <c r="VCJ2" s="72"/>
      <c r="VCK2" s="145"/>
      <c r="VCL2" s="145"/>
      <c r="VCM2" s="126"/>
      <c r="VCN2" s="126"/>
      <c r="VCO2" s="64"/>
      <c r="VCP2" s="72"/>
      <c r="VCQ2" s="145"/>
      <c r="VCR2" s="145"/>
      <c r="VCS2" s="126"/>
      <c r="VCT2" s="126"/>
      <c r="VCU2" s="64"/>
      <c r="VCV2" s="72"/>
      <c r="VCW2" s="145"/>
      <c r="VCX2" s="145"/>
      <c r="VCY2" s="126"/>
      <c r="VCZ2" s="126"/>
      <c r="VDA2" s="64"/>
      <c r="VDB2" s="72"/>
      <c r="VDC2" s="145"/>
      <c r="VDD2" s="145"/>
      <c r="VDE2" s="126"/>
      <c r="VDF2" s="126"/>
      <c r="VDG2" s="64"/>
      <c r="VDH2" s="72"/>
      <c r="VDI2" s="145"/>
      <c r="VDJ2" s="145"/>
      <c r="VDK2" s="126"/>
      <c r="VDL2" s="126"/>
      <c r="VDM2" s="64"/>
      <c r="VDN2" s="72"/>
      <c r="VDO2" s="145"/>
      <c r="VDP2" s="145"/>
      <c r="VDQ2" s="126"/>
      <c r="VDR2" s="126"/>
      <c r="VDS2" s="64"/>
      <c r="VDT2" s="72"/>
      <c r="VDU2" s="145"/>
      <c r="VDV2" s="145"/>
      <c r="VDW2" s="126"/>
      <c r="VDX2" s="126"/>
      <c r="VDY2" s="64"/>
      <c r="VDZ2" s="72"/>
      <c r="VEA2" s="145"/>
      <c r="VEB2" s="145"/>
      <c r="VEC2" s="126"/>
      <c r="VED2" s="126"/>
      <c r="VEE2" s="64"/>
      <c r="VEF2" s="72"/>
      <c r="VEG2" s="145"/>
      <c r="VEH2" s="145"/>
      <c r="VEI2" s="126"/>
      <c r="VEJ2" s="126"/>
      <c r="VEK2" s="64"/>
      <c r="VEL2" s="72"/>
      <c r="VEM2" s="145"/>
      <c r="VEN2" s="145"/>
      <c r="VEO2" s="126"/>
      <c r="VEP2" s="126"/>
      <c r="VEQ2" s="64"/>
      <c r="VER2" s="72"/>
      <c r="VES2" s="145"/>
      <c r="VET2" s="145"/>
      <c r="VEU2" s="126"/>
      <c r="VEV2" s="126"/>
      <c r="VEW2" s="64"/>
      <c r="VEX2" s="72"/>
      <c r="VEY2" s="145"/>
      <c r="VEZ2" s="145"/>
      <c r="VFA2" s="126"/>
      <c r="VFB2" s="126"/>
      <c r="VFC2" s="64"/>
      <c r="VFD2" s="72"/>
      <c r="VFE2" s="145"/>
      <c r="VFF2" s="145"/>
      <c r="VFG2" s="126"/>
      <c r="VFH2" s="126"/>
      <c r="VFI2" s="64"/>
      <c r="VFJ2" s="72"/>
      <c r="VFK2" s="145"/>
      <c r="VFL2" s="145"/>
      <c r="VFM2" s="126"/>
      <c r="VFN2" s="126"/>
      <c r="VFO2" s="64"/>
      <c r="VFP2" s="72"/>
      <c r="VFQ2" s="145"/>
      <c r="VFR2" s="145"/>
      <c r="VFS2" s="126"/>
      <c r="VFT2" s="126"/>
      <c r="VFU2" s="64"/>
      <c r="VFV2" s="72"/>
      <c r="VFW2" s="145"/>
      <c r="VFX2" s="145"/>
      <c r="VFY2" s="126"/>
      <c r="VFZ2" s="126"/>
      <c r="VGA2" s="64"/>
      <c r="VGB2" s="72"/>
      <c r="VGC2" s="145"/>
      <c r="VGD2" s="145"/>
      <c r="VGE2" s="126"/>
      <c r="VGF2" s="126"/>
      <c r="VGG2" s="64"/>
      <c r="VGH2" s="72"/>
      <c r="VGI2" s="145"/>
      <c r="VGJ2" s="145"/>
      <c r="VGK2" s="126"/>
      <c r="VGL2" s="126"/>
      <c r="VGM2" s="64"/>
      <c r="VGN2" s="72"/>
      <c r="VGO2" s="145"/>
      <c r="VGP2" s="145"/>
      <c r="VGQ2" s="126"/>
      <c r="VGR2" s="126"/>
      <c r="VGS2" s="64"/>
      <c r="VGT2" s="72"/>
      <c r="VGU2" s="145"/>
      <c r="VGV2" s="145"/>
      <c r="VGW2" s="126"/>
      <c r="VGX2" s="126"/>
      <c r="VGY2" s="64"/>
      <c r="VGZ2" s="72"/>
      <c r="VHA2" s="145"/>
      <c r="VHB2" s="145"/>
      <c r="VHC2" s="126"/>
      <c r="VHD2" s="126"/>
      <c r="VHE2" s="64"/>
      <c r="VHF2" s="72"/>
      <c r="VHG2" s="145"/>
      <c r="VHH2" s="145"/>
      <c r="VHI2" s="126"/>
      <c r="VHJ2" s="126"/>
      <c r="VHK2" s="64"/>
      <c r="VHL2" s="72"/>
      <c r="VHM2" s="145"/>
      <c r="VHN2" s="145"/>
      <c r="VHO2" s="126"/>
      <c r="VHP2" s="126"/>
      <c r="VHQ2" s="64"/>
      <c r="VHR2" s="72"/>
      <c r="VHS2" s="145"/>
      <c r="VHT2" s="145"/>
      <c r="VHU2" s="126"/>
      <c r="VHV2" s="126"/>
      <c r="VHW2" s="64"/>
      <c r="VHX2" s="72"/>
      <c r="VHY2" s="145"/>
      <c r="VHZ2" s="145"/>
      <c r="VIA2" s="126"/>
      <c r="VIB2" s="126"/>
      <c r="VIC2" s="64"/>
      <c r="VID2" s="72"/>
      <c r="VIE2" s="145"/>
      <c r="VIF2" s="145"/>
      <c r="VIG2" s="126"/>
      <c r="VIH2" s="126"/>
      <c r="VII2" s="64"/>
      <c r="VIJ2" s="72"/>
      <c r="VIK2" s="145"/>
      <c r="VIL2" s="145"/>
      <c r="VIM2" s="126"/>
      <c r="VIN2" s="126"/>
      <c r="VIO2" s="64"/>
      <c r="VIP2" s="72"/>
      <c r="VIQ2" s="145"/>
      <c r="VIR2" s="145"/>
      <c r="VIS2" s="126"/>
      <c r="VIT2" s="126"/>
      <c r="VIU2" s="64"/>
      <c r="VIV2" s="72"/>
      <c r="VIW2" s="145"/>
      <c r="VIX2" s="145"/>
      <c r="VIY2" s="126"/>
      <c r="VIZ2" s="126"/>
      <c r="VJA2" s="64"/>
      <c r="VJB2" s="72"/>
      <c r="VJC2" s="145"/>
      <c r="VJD2" s="145"/>
      <c r="VJE2" s="126"/>
      <c r="VJF2" s="126"/>
      <c r="VJG2" s="64"/>
      <c r="VJH2" s="72"/>
      <c r="VJI2" s="145"/>
      <c r="VJJ2" s="145"/>
      <c r="VJK2" s="126"/>
      <c r="VJL2" s="126"/>
      <c r="VJM2" s="64"/>
      <c r="VJN2" s="72"/>
      <c r="VJO2" s="145"/>
      <c r="VJP2" s="145"/>
      <c r="VJQ2" s="126"/>
      <c r="VJR2" s="126"/>
      <c r="VJS2" s="64"/>
      <c r="VJT2" s="72"/>
      <c r="VJU2" s="145"/>
      <c r="VJV2" s="145"/>
      <c r="VJW2" s="126"/>
      <c r="VJX2" s="126"/>
      <c r="VJY2" s="64"/>
      <c r="VJZ2" s="72"/>
      <c r="VKA2" s="145"/>
      <c r="VKB2" s="145"/>
      <c r="VKC2" s="126"/>
      <c r="VKD2" s="126"/>
      <c r="VKE2" s="64"/>
      <c r="VKF2" s="72"/>
      <c r="VKG2" s="145"/>
      <c r="VKH2" s="145"/>
      <c r="VKI2" s="126"/>
      <c r="VKJ2" s="126"/>
      <c r="VKK2" s="64"/>
      <c r="VKL2" s="72"/>
      <c r="VKM2" s="145"/>
      <c r="VKN2" s="145"/>
      <c r="VKO2" s="126"/>
      <c r="VKP2" s="126"/>
      <c r="VKQ2" s="64"/>
      <c r="VKR2" s="72"/>
      <c r="VKS2" s="145"/>
      <c r="VKT2" s="145"/>
      <c r="VKU2" s="126"/>
      <c r="VKV2" s="126"/>
      <c r="VKW2" s="64"/>
      <c r="VKX2" s="72"/>
      <c r="VKY2" s="145"/>
      <c r="VKZ2" s="145"/>
      <c r="VLA2" s="126"/>
      <c r="VLB2" s="126"/>
      <c r="VLC2" s="64"/>
      <c r="VLD2" s="72"/>
      <c r="VLE2" s="145"/>
      <c r="VLF2" s="145"/>
      <c r="VLG2" s="126"/>
      <c r="VLH2" s="126"/>
      <c r="VLI2" s="64"/>
      <c r="VLJ2" s="72"/>
      <c r="VLK2" s="145"/>
      <c r="VLL2" s="145"/>
      <c r="VLM2" s="126"/>
      <c r="VLN2" s="126"/>
      <c r="VLO2" s="64"/>
      <c r="VLP2" s="72"/>
      <c r="VLQ2" s="145"/>
      <c r="VLR2" s="145"/>
      <c r="VLS2" s="126"/>
      <c r="VLT2" s="126"/>
      <c r="VLU2" s="64"/>
      <c r="VLV2" s="72"/>
      <c r="VLW2" s="145"/>
      <c r="VLX2" s="145"/>
      <c r="VLY2" s="126"/>
      <c r="VLZ2" s="126"/>
      <c r="VMA2" s="64"/>
      <c r="VMB2" s="72"/>
      <c r="VMC2" s="145"/>
      <c r="VMD2" s="145"/>
      <c r="VME2" s="126"/>
      <c r="VMF2" s="126"/>
      <c r="VMG2" s="64"/>
      <c r="VMH2" s="72"/>
      <c r="VMI2" s="145"/>
      <c r="VMJ2" s="145"/>
      <c r="VMK2" s="126"/>
      <c r="VML2" s="126"/>
      <c r="VMM2" s="64"/>
      <c r="VMN2" s="72"/>
      <c r="VMO2" s="145"/>
      <c r="VMP2" s="145"/>
      <c r="VMQ2" s="126"/>
      <c r="VMR2" s="126"/>
      <c r="VMS2" s="64"/>
      <c r="VMT2" s="72"/>
      <c r="VMU2" s="145"/>
      <c r="VMV2" s="145"/>
      <c r="VMW2" s="126"/>
      <c r="VMX2" s="126"/>
      <c r="VMY2" s="64"/>
      <c r="VMZ2" s="72"/>
      <c r="VNA2" s="145"/>
      <c r="VNB2" s="145"/>
      <c r="VNC2" s="126"/>
      <c r="VND2" s="126"/>
      <c r="VNE2" s="64"/>
      <c r="VNF2" s="72"/>
      <c r="VNG2" s="145"/>
      <c r="VNH2" s="145"/>
      <c r="VNI2" s="126"/>
      <c r="VNJ2" s="126"/>
      <c r="VNK2" s="64"/>
      <c r="VNL2" s="72"/>
      <c r="VNM2" s="145"/>
      <c r="VNN2" s="145"/>
      <c r="VNO2" s="126"/>
      <c r="VNP2" s="126"/>
      <c r="VNQ2" s="64"/>
      <c r="VNR2" s="72"/>
      <c r="VNS2" s="145"/>
      <c r="VNT2" s="145"/>
      <c r="VNU2" s="126"/>
      <c r="VNV2" s="126"/>
      <c r="VNW2" s="64"/>
      <c r="VNX2" s="72"/>
      <c r="VNY2" s="145"/>
      <c r="VNZ2" s="145"/>
      <c r="VOA2" s="126"/>
      <c r="VOB2" s="126"/>
      <c r="VOC2" s="64"/>
      <c r="VOD2" s="72"/>
      <c r="VOE2" s="145"/>
      <c r="VOF2" s="145"/>
      <c r="VOG2" s="126"/>
      <c r="VOH2" s="126"/>
      <c r="VOI2" s="64"/>
      <c r="VOJ2" s="72"/>
      <c r="VOK2" s="145"/>
      <c r="VOL2" s="145"/>
      <c r="VOM2" s="126"/>
      <c r="VON2" s="126"/>
      <c r="VOO2" s="64"/>
      <c r="VOP2" s="72"/>
      <c r="VOQ2" s="145"/>
      <c r="VOR2" s="145"/>
      <c r="VOS2" s="126"/>
      <c r="VOT2" s="126"/>
      <c r="VOU2" s="64"/>
      <c r="VOV2" s="72"/>
      <c r="VOW2" s="145"/>
      <c r="VOX2" s="145"/>
      <c r="VOY2" s="126"/>
      <c r="VOZ2" s="126"/>
      <c r="VPA2" s="64"/>
      <c r="VPB2" s="72"/>
      <c r="VPC2" s="145"/>
      <c r="VPD2" s="145"/>
      <c r="VPE2" s="126"/>
      <c r="VPF2" s="126"/>
      <c r="VPG2" s="64"/>
      <c r="VPH2" s="72"/>
      <c r="VPI2" s="145"/>
      <c r="VPJ2" s="145"/>
      <c r="VPK2" s="126"/>
      <c r="VPL2" s="126"/>
      <c r="VPM2" s="64"/>
      <c r="VPN2" s="72"/>
      <c r="VPO2" s="145"/>
      <c r="VPP2" s="145"/>
      <c r="VPQ2" s="126"/>
      <c r="VPR2" s="126"/>
      <c r="VPS2" s="64"/>
      <c r="VPT2" s="72"/>
      <c r="VPU2" s="145"/>
      <c r="VPV2" s="145"/>
      <c r="VPW2" s="126"/>
      <c r="VPX2" s="126"/>
      <c r="VPY2" s="64"/>
      <c r="VPZ2" s="72"/>
      <c r="VQA2" s="145"/>
      <c r="VQB2" s="145"/>
      <c r="VQC2" s="126"/>
      <c r="VQD2" s="126"/>
      <c r="VQE2" s="64"/>
      <c r="VQF2" s="72"/>
      <c r="VQG2" s="145"/>
      <c r="VQH2" s="145"/>
      <c r="VQI2" s="126"/>
      <c r="VQJ2" s="126"/>
      <c r="VQK2" s="64"/>
      <c r="VQL2" s="72"/>
      <c r="VQM2" s="145"/>
      <c r="VQN2" s="145"/>
      <c r="VQO2" s="126"/>
      <c r="VQP2" s="126"/>
      <c r="VQQ2" s="64"/>
      <c r="VQR2" s="72"/>
      <c r="VQS2" s="145"/>
      <c r="VQT2" s="145"/>
      <c r="VQU2" s="126"/>
      <c r="VQV2" s="126"/>
      <c r="VQW2" s="64"/>
      <c r="VQX2" s="72"/>
      <c r="VQY2" s="145"/>
      <c r="VQZ2" s="145"/>
      <c r="VRA2" s="126"/>
      <c r="VRB2" s="126"/>
      <c r="VRC2" s="64"/>
      <c r="VRD2" s="72"/>
      <c r="VRE2" s="145"/>
      <c r="VRF2" s="145"/>
      <c r="VRG2" s="126"/>
      <c r="VRH2" s="126"/>
      <c r="VRI2" s="64"/>
      <c r="VRJ2" s="72"/>
      <c r="VRK2" s="145"/>
      <c r="VRL2" s="145"/>
      <c r="VRM2" s="126"/>
      <c r="VRN2" s="126"/>
      <c r="VRO2" s="64"/>
      <c r="VRP2" s="72"/>
      <c r="VRQ2" s="145"/>
      <c r="VRR2" s="145"/>
      <c r="VRS2" s="126"/>
      <c r="VRT2" s="126"/>
      <c r="VRU2" s="64"/>
      <c r="VRV2" s="72"/>
      <c r="VRW2" s="145"/>
      <c r="VRX2" s="145"/>
      <c r="VRY2" s="126"/>
      <c r="VRZ2" s="126"/>
      <c r="VSA2" s="64"/>
      <c r="VSB2" s="72"/>
      <c r="VSC2" s="145"/>
      <c r="VSD2" s="145"/>
      <c r="VSE2" s="126"/>
      <c r="VSF2" s="126"/>
      <c r="VSG2" s="64"/>
      <c r="VSH2" s="72"/>
      <c r="VSI2" s="145"/>
      <c r="VSJ2" s="145"/>
      <c r="VSK2" s="126"/>
      <c r="VSL2" s="126"/>
      <c r="VSM2" s="64"/>
      <c r="VSN2" s="72"/>
      <c r="VSO2" s="145"/>
      <c r="VSP2" s="145"/>
      <c r="VSQ2" s="126"/>
      <c r="VSR2" s="126"/>
      <c r="VSS2" s="64"/>
      <c r="VST2" s="72"/>
      <c r="VSU2" s="145"/>
      <c r="VSV2" s="145"/>
      <c r="VSW2" s="126"/>
      <c r="VSX2" s="126"/>
      <c r="VSY2" s="64"/>
      <c r="VSZ2" s="72"/>
      <c r="VTA2" s="145"/>
      <c r="VTB2" s="145"/>
      <c r="VTC2" s="126"/>
      <c r="VTD2" s="126"/>
      <c r="VTE2" s="64"/>
      <c r="VTF2" s="72"/>
      <c r="VTG2" s="145"/>
      <c r="VTH2" s="145"/>
      <c r="VTI2" s="126"/>
      <c r="VTJ2" s="126"/>
      <c r="VTK2" s="64"/>
      <c r="VTL2" s="72"/>
      <c r="VTM2" s="145"/>
      <c r="VTN2" s="145"/>
      <c r="VTO2" s="126"/>
      <c r="VTP2" s="126"/>
      <c r="VTQ2" s="64"/>
      <c r="VTR2" s="72"/>
      <c r="VTS2" s="145"/>
      <c r="VTT2" s="145"/>
      <c r="VTU2" s="126"/>
      <c r="VTV2" s="126"/>
      <c r="VTW2" s="64"/>
      <c r="VTX2" s="72"/>
      <c r="VTY2" s="145"/>
      <c r="VTZ2" s="145"/>
      <c r="VUA2" s="126"/>
      <c r="VUB2" s="126"/>
      <c r="VUC2" s="64"/>
      <c r="VUD2" s="72"/>
      <c r="VUE2" s="145"/>
      <c r="VUF2" s="145"/>
      <c r="VUG2" s="126"/>
      <c r="VUH2" s="126"/>
      <c r="VUI2" s="64"/>
      <c r="VUJ2" s="72"/>
      <c r="VUK2" s="145"/>
      <c r="VUL2" s="145"/>
      <c r="VUM2" s="126"/>
      <c r="VUN2" s="126"/>
      <c r="VUO2" s="64"/>
      <c r="VUP2" s="72"/>
      <c r="VUQ2" s="145"/>
      <c r="VUR2" s="145"/>
      <c r="VUS2" s="126"/>
      <c r="VUT2" s="126"/>
      <c r="VUU2" s="64"/>
      <c r="VUV2" s="72"/>
      <c r="VUW2" s="145"/>
      <c r="VUX2" s="145"/>
      <c r="VUY2" s="126"/>
      <c r="VUZ2" s="126"/>
      <c r="VVA2" s="64"/>
      <c r="VVB2" s="72"/>
      <c r="VVC2" s="145"/>
      <c r="VVD2" s="145"/>
      <c r="VVE2" s="126"/>
      <c r="VVF2" s="126"/>
      <c r="VVG2" s="64"/>
      <c r="VVH2" s="72"/>
      <c r="VVI2" s="145"/>
      <c r="VVJ2" s="145"/>
      <c r="VVK2" s="126"/>
      <c r="VVL2" s="126"/>
      <c r="VVM2" s="64"/>
      <c r="VVN2" s="72"/>
      <c r="VVO2" s="145"/>
      <c r="VVP2" s="145"/>
      <c r="VVQ2" s="126"/>
      <c r="VVR2" s="126"/>
      <c r="VVS2" s="64"/>
      <c r="VVT2" s="72"/>
      <c r="VVU2" s="145"/>
      <c r="VVV2" s="145"/>
      <c r="VVW2" s="126"/>
      <c r="VVX2" s="126"/>
      <c r="VVY2" s="64"/>
      <c r="VVZ2" s="72"/>
      <c r="VWA2" s="145"/>
      <c r="VWB2" s="145"/>
      <c r="VWC2" s="126"/>
      <c r="VWD2" s="126"/>
      <c r="VWE2" s="64"/>
      <c r="VWF2" s="72"/>
      <c r="VWG2" s="145"/>
      <c r="VWH2" s="145"/>
      <c r="VWI2" s="126"/>
      <c r="VWJ2" s="126"/>
      <c r="VWK2" s="64"/>
      <c r="VWL2" s="72"/>
      <c r="VWM2" s="145"/>
      <c r="VWN2" s="145"/>
      <c r="VWO2" s="126"/>
      <c r="VWP2" s="126"/>
      <c r="VWQ2" s="64"/>
      <c r="VWR2" s="72"/>
      <c r="VWS2" s="145"/>
      <c r="VWT2" s="145"/>
      <c r="VWU2" s="126"/>
      <c r="VWV2" s="126"/>
      <c r="VWW2" s="64"/>
      <c r="VWX2" s="72"/>
      <c r="VWY2" s="145"/>
      <c r="VWZ2" s="145"/>
      <c r="VXA2" s="126"/>
      <c r="VXB2" s="126"/>
      <c r="VXC2" s="64"/>
      <c r="VXD2" s="72"/>
      <c r="VXE2" s="145"/>
      <c r="VXF2" s="145"/>
      <c r="VXG2" s="126"/>
      <c r="VXH2" s="126"/>
      <c r="VXI2" s="64"/>
      <c r="VXJ2" s="72"/>
      <c r="VXK2" s="145"/>
      <c r="VXL2" s="145"/>
      <c r="VXM2" s="126"/>
      <c r="VXN2" s="126"/>
      <c r="VXO2" s="64"/>
      <c r="VXP2" s="72"/>
      <c r="VXQ2" s="145"/>
      <c r="VXR2" s="145"/>
      <c r="VXS2" s="126"/>
      <c r="VXT2" s="126"/>
      <c r="VXU2" s="64"/>
      <c r="VXV2" s="72"/>
      <c r="VXW2" s="145"/>
      <c r="VXX2" s="145"/>
      <c r="VXY2" s="126"/>
      <c r="VXZ2" s="126"/>
      <c r="VYA2" s="64"/>
      <c r="VYB2" s="72"/>
      <c r="VYC2" s="145"/>
      <c r="VYD2" s="145"/>
      <c r="VYE2" s="126"/>
      <c r="VYF2" s="126"/>
      <c r="VYG2" s="64"/>
      <c r="VYH2" s="72"/>
      <c r="VYI2" s="145"/>
      <c r="VYJ2" s="145"/>
      <c r="VYK2" s="126"/>
      <c r="VYL2" s="126"/>
      <c r="VYM2" s="64"/>
      <c r="VYN2" s="72"/>
      <c r="VYO2" s="145"/>
      <c r="VYP2" s="145"/>
      <c r="VYQ2" s="126"/>
      <c r="VYR2" s="126"/>
      <c r="VYS2" s="64"/>
      <c r="VYT2" s="72"/>
      <c r="VYU2" s="145"/>
      <c r="VYV2" s="145"/>
      <c r="VYW2" s="126"/>
      <c r="VYX2" s="126"/>
      <c r="VYY2" s="64"/>
      <c r="VYZ2" s="72"/>
      <c r="VZA2" s="145"/>
      <c r="VZB2" s="145"/>
      <c r="VZC2" s="126"/>
      <c r="VZD2" s="126"/>
      <c r="VZE2" s="64"/>
      <c r="VZF2" s="72"/>
      <c r="VZG2" s="145"/>
      <c r="VZH2" s="145"/>
      <c r="VZI2" s="126"/>
      <c r="VZJ2" s="126"/>
      <c r="VZK2" s="64"/>
      <c r="VZL2" s="72"/>
      <c r="VZM2" s="145"/>
      <c r="VZN2" s="145"/>
      <c r="VZO2" s="126"/>
      <c r="VZP2" s="126"/>
      <c r="VZQ2" s="64"/>
      <c r="VZR2" s="72"/>
      <c r="VZS2" s="145"/>
      <c r="VZT2" s="145"/>
      <c r="VZU2" s="126"/>
      <c r="VZV2" s="126"/>
      <c r="VZW2" s="64"/>
      <c r="VZX2" s="72"/>
      <c r="VZY2" s="145"/>
      <c r="VZZ2" s="145"/>
      <c r="WAA2" s="126"/>
      <c r="WAB2" s="126"/>
      <c r="WAC2" s="64"/>
      <c r="WAD2" s="72"/>
      <c r="WAE2" s="145"/>
      <c r="WAF2" s="145"/>
      <c r="WAG2" s="126"/>
      <c r="WAH2" s="126"/>
      <c r="WAI2" s="64"/>
      <c r="WAJ2" s="72"/>
      <c r="WAK2" s="145"/>
      <c r="WAL2" s="145"/>
      <c r="WAM2" s="126"/>
      <c r="WAN2" s="126"/>
      <c r="WAO2" s="64"/>
      <c r="WAP2" s="72"/>
      <c r="WAQ2" s="145"/>
      <c r="WAR2" s="145"/>
      <c r="WAS2" s="126"/>
      <c r="WAT2" s="126"/>
      <c r="WAU2" s="64"/>
      <c r="WAV2" s="72"/>
      <c r="WAW2" s="145"/>
      <c r="WAX2" s="145"/>
      <c r="WAY2" s="126"/>
      <c r="WAZ2" s="126"/>
      <c r="WBA2" s="64"/>
      <c r="WBB2" s="72"/>
      <c r="WBC2" s="145"/>
      <c r="WBD2" s="145"/>
      <c r="WBE2" s="126"/>
      <c r="WBF2" s="126"/>
      <c r="WBG2" s="64"/>
      <c r="WBH2" s="72"/>
      <c r="WBI2" s="145"/>
      <c r="WBJ2" s="145"/>
      <c r="WBK2" s="126"/>
      <c r="WBL2" s="126"/>
      <c r="WBM2" s="64"/>
      <c r="WBN2" s="72"/>
      <c r="WBO2" s="145"/>
      <c r="WBP2" s="145"/>
      <c r="WBQ2" s="126"/>
      <c r="WBR2" s="126"/>
      <c r="WBS2" s="64"/>
      <c r="WBT2" s="72"/>
      <c r="WBU2" s="145"/>
      <c r="WBV2" s="145"/>
      <c r="WBW2" s="126"/>
      <c r="WBX2" s="126"/>
      <c r="WBY2" s="64"/>
      <c r="WBZ2" s="72"/>
      <c r="WCA2" s="145"/>
      <c r="WCB2" s="145"/>
      <c r="WCC2" s="126"/>
      <c r="WCD2" s="126"/>
      <c r="WCE2" s="64"/>
      <c r="WCF2" s="72"/>
      <c r="WCG2" s="145"/>
      <c r="WCH2" s="145"/>
      <c r="WCI2" s="126"/>
      <c r="WCJ2" s="126"/>
      <c r="WCK2" s="64"/>
      <c r="WCL2" s="72"/>
      <c r="WCM2" s="145"/>
      <c r="WCN2" s="145"/>
      <c r="WCO2" s="126"/>
      <c r="WCP2" s="126"/>
      <c r="WCQ2" s="64"/>
      <c r="WCR2" s="72"/>
      <c r="WCS2" s="145"/>
      <c r="WCT2" s="145"/>
      <c r="WCU2" s="126"/>
      <c r="WCV2" s="126"/>
      <c r="WCW2" s="64"/>
      <c r="WCX2" s="72"/>
      <c r="WCY2" s="145"/>
      <c r="WCZ2" s="145"/>
      <c r="WDA2" s="126"/>
      <c r="WDB2" s="126"/>
      <c r="WDC2" s="64"/>
      <c r="WDD2" s="72"/>
      <c r="WDE2" s="145"/>
      <c r="WDF2" s="145"/>
      <c r="WDG2" s="126"/>
      <c r="WDH2" s="126"/>
      <c r="WDI2" s="64"/>
      <c r="WDJ2" s="72"/>
      <c r="WDK2" s="145"/>
      <c r="WDL2" s="145"/>
      <c r="WDM2" s="126"/>
      <c r="WDN2" s="126"/>
      <c r="WDO2" s="64"/>
      <c r="WDP2" s="72"/>
      <c r="WDQ2" s="145"/>
      <c r="WDR2" s="145"/>
      <c r="WDS2" s="126"/>
      <c r="WDT2" s="126"/>
      <c r="WDU2" s="64"/>
      <c r="WDV2" s="72"/>
      <c r="WDW2" s="145"/>
      <c r="WDX2" s="145"/>
      <c r="WDY2" s="126"/>
      <c r="WDZ2" s="126"/>
      <c r="WEA2" s="64"/>
      <c r="WEB2" s="72"/>
      <c r="WEC2" s="145"/>
      <c r="WED2" s="145"/>
      <c r="WEE2" s="126"/>
      <c r="WEF2" s="126"/>
      <c r="WEG2" s="64"/>
      <c r="WEH2" s="72"/>
      <c r="WEI2" s="145"/>
      <c r="WEJ2" s="145"/>
      <c r="WEK2" s="126"/>
      <c r="WEL2" s="126"/>
      <c r="WEM2" s="64"/>
      <c r="WEN2" s="72"/>
      <c r="WEO2" s="145"/>
      <c r="WEP2" s="145"/>
      <c r="WEQ2" s="126"/>
      <c r="WER2" s="126"/>
      <c r="WES2" s="64"/>
      <c r="WET2" s="72"/>
      <c r="WEU2" s="145"/>
      <c r="WEV2" s="145"/>
      <c r="WEW2" s="126"/>
      <c r="WEX2" s="126"/>
      <c r="WEY2" s="64"/>
      <c r="WEZ2" s="72"/>
      <c r="WFA2" s="145"/>
      <c r="WFB2" s="145"/>
      <c r="WFC2" s="126"/>
      <c r="WFD2" s="126"/>
      <c r="WFE2" s="64"/>
      <c r="WFF2" s="72"/>
      <c r="WFG2" s="145"/>
      <c r="WFH2" s="145"/>
      <c r="WFI2" s="126"/>
      <c r="WFJ2" s="126"/>
      <c r="WFK2" s="64"/>
      <c r="WFL2" s="72"/>
      <c r="WFM2" s="145"/>
      <c r="WFN2" s="145"/>
      <c r="WFO2" s="126"/>
      <c r="WFP2" s="126"/>
      <c r="WFQ2" s="64"/>
      <c r="WFR2" s="72"/>
      <c r="WFS2" s="145"/>
      <c r="WFT2" s="145"/>
      <c r="WFU2" s="126"/>
      <c r="WFV2" s="126"/>
      <c r="WFW2" s="64"/>
      <c r="WFX2" s="72"/>
      <c r="WFY2" s="145"/>
      <c r="WFZ2" s="145"/>
      <c r="WGA2" s="126"/>
      <c r="WGB2" s="126"/>
      <c r="WGC2" s="64"/>
      <c r="WGD2" s="72"/>
      <c r="WGE2" s="145"/>
      <c r="WGF2" s="145"/>
      <c r="WGG2" s="126"/>
      <c r="WGH2" s="126"/>
      <c r="WGI2" s="64"/>
      <c r="WGJ2" s="72"/>
      <c r="WGK2" s="145"/>
      <c r="WGL2" s="145"/>
      <c r="WGM2" s="126"/>
      <c r="WGN2" s="126"/>
      <c r="WGO2" s="64"/>
      <c r="WGP2" s="72"/>
      <c r="WGQ2" s="145"/>
      <c r="WGR2" s="145"/>
      <c r="WGS2" s="126"/>
      <c r="WGT2" s="126"/>
      <c r="WGU2" s="64"/>
      <c r="WGV2" s="72"/>
      <c r="WGW2" s="145"/>
      <c r="WGX2" s="145"/>
      <c r="WGY2" s="126"/>
      <c r="WGZ2" s="126"/>
      <c r="WHA2" s="64"/>
      <c r="WHB2" s="72"/>
      <c r="WHC2" s="145"/>
      <c r="WHD2" s="145"/>
      <c r="WHE2" s="126"/>
      <c r="WHF2" s="126"/>
      <c r="WHG2" s="64"/>
      <c r="WHH2" s="72"/>
      <c r="WHI2" s="145"/>
      <c r="WHJ2" s="145"/>
      <c r="WHK2" s="126"/>
      <c r="WHL2" s="126"/>
      <c r="WHM2" s="64"/>
      <c r="WHN2" s="72"/>
      <c r="WHO2" s="145"/>
      <c r="WHP2" s="145"/>
      <c r="WHQ2" s="126"/>
      <c r="WHR2" s="126"/>
      <c r="WHS2" s="64"/>
      <c r="WHT2" s="72"/>
      <c r="WHU2" s="145"/>
      <c r="WHV2" s="145"/>
      <c r="WHW2" s="126"/>
      <c r="WHX2" s="126"/>
      <c r="WHY2" s="64"/>
      <c r="WHZ2" s="72"/>
      <c r="WIA2" s="145"/>
      <c r="WIB2" s="145"/>
      <c r="WIC2" s="126"/>
      <c r="WID2" s="126"/>
      <c r="WIE2" s="64"/>
      <c r="WIF2" s="72"/>
      <c r="WIG2" s="145"/>
      <c r="WIH2" s="145"/>
      <c r="WII2" s="126"/>
      <c r="WIJ2" s="126"/>
      <c r="WIK2" s="64"/>
      <c r="WIL2" s="72"/>
      <c r="WIM2" s="145"/>
      <c r="WIN2" s="145"/>
      <c r="WIO2" s="126"/>
      <c r="WIP2" s="126"/>
      <c r="WIQ2" s="64"/>
      <c r="WIR2" s="72"/>
      <c r="WIS2" s="145"/>
      <c r="WIT2" s="145"/>
      <c r="WIU2" s="126"/>
      <c r="WIV2" s="126"/>
      <c r="WIW2" s="64"/>
      <c r="WIX2" s="72"/>
      <c r="WIY2" s="145"/>
      <c r="WIZ2" s="145"/>
      <c r="WJA2" s="126"/>
      <c r="WJB2" s="126"/>
      <c r="WJC2" s="64"/>
      <c r="WJD2" s="72"/>
      <c r="WJE2" s="145"/>
      <c r="WJF2" s="145"/>
      <c r="WJG2" s="126"/>
      <c r="WJH2" s="126"/>
      <c r="WJI2" s="64"/>
      <c r="WJJ2" s="72"/>
      <c r="WJK2" s="145"/>
      <c r="WJL2" s="145"/>
      <c r="WJM2" s="126"/>
      <c r="WJN2" s="126"/>
      <c r="WJO2" s="64"/>
      <c r="WJP2" s="72"/>
      <c r="WJQ2" s="145"/>
      <c r="WJR2" s="145"/>
      <c r="WJS2" s="126"/>
      <c r="WJT2" s="126"/>
      <c r="WJU2" s="64"/>
      <c r="WJV2" s="72"/>
      <c r="WJW2" s="145"/>
      <c r="WJX2" s="145"/>
      <c r="WJY2" s="126"/>
      <c r="WJZ2" s="126"/>
      <c r="WKA2" s="64"/>
      <c r="WKB2" s="72"/>
      <c r="WKC2" s="145"/>
      <c r="WKD2" s="145"/>
      <c r="WKE2" s="126"/>
      <c r="WKF2" s="126"/>
      <c r="WKG2" s="64"/>
      <c r="WKH2" s="72"/>
      <c r="WKI2" s="145"/>
      <c r="WKJ2" s="145"/>
      <c r="WKK2" s="126"/>
      <c r="WKL2" s="126"/>
      <c r="WKM2" s="64"/>
      <c r="WKN2" s="72"/>
      <c r="WKO2" s="145"/>
      <c r="WKP2" s="145"/>
      <c r="WKQ2" s="126"/>
      <c r="WKR2" s="126"/>
      <c r="WKS2" s="64"/>
      <c r="WKT2" s="72"/>
      <c r="WKU2" s="145"/>
      <c r="WKV2" s="145"/>
      <c r="WKW2" s="126"/>
      <c r="WKX2" s="126"/>
      <c r="WKY2" s="64"/>
      <c r="WKZ2" s="72"/>
      <c r="WLA2" s="145"/>
      <c r="WLB2" s="145"/>
      <c r="WLC2" s="126"/>
      <c r="WLD2" s="126"/>
      <c r="WLE2" s="64"/>
      <c r="WLF2" s="72"/>
      <c r="WLG2" s="145"/>
      <c r="WLH2" s="145"/>
      <c r="WLI2" s="126"/>
      <c r="WLJ2" s="126"/>
      <c r="WLK2" s="64"/>
      <c r="WLL2" s="72"/>
      <c r="WLM2" s="145"/>
      <c r="WLN2" s="145"/>
      <c r="WLO2" s="126"/>
      <c r="WLP2" s="126"/>
      <c r="WLQ2" s="64"/>
      <c r="WLR2" s="72"/>
      <c r="WLS2" s="145"/>
      <c r="WLT2" s="145"/>
      <c r="WLU2" s="126"/>
      <c r="WLV2" s="126"/>
      <c r="WLW2" s="64"/>
      <c r="WLX2" s="72"/>
      <c r="WLY2" s="145"/>
      <c r="WLZ2" s="145"/>
      <c r="WMA2" s="126"/>
      <c r="WMB2" s="126"/>
      <c r="WMC2" s="64"/>
      <c r="WMD2" s="72"/>
      <c r="WME2" s="145"/>
      <c r="WMF2" s="145"/>
      <c r="WMG2" s="126"/>
      <c r="WMH2" s="126"/>
      <c r="WMI2" s="64"/>
      <c r="WMJ2" s="72"/>
      <c r="WMK2" s="145"/>
      <c r="WML2" s="145"/>
      <c r="WMM2" s="126"/>
      <c r="WMN2" s="126"/>
      <c r="WMO2" s="64"/>
      <c r="WMP2" s="72"/>
      <c r="WMQ2" s="145"/>
      <c r="WMR2" s="145"/>
      <c r="WMS2" s="126"/>
      <c r="WMT2" s="126"/>
      <c r="WMU2" s="64"/>
      <c r="WMV2" s="72"/>
      <c r="WMW2" s="145"/>
      <c r="WMX2" s="145"/>
      <c r="WMY2" s="126"/>
      <c r="WMZ2" s="126"/>
      <c r="WNA2" s="64"/>
      <c r="WNB2" s="72"/>
      <c r="WNC2" s="145"/>
      <c r="WND2" s="145"/>
      <c r="WNE2" s="126"/>
      <c r="WNF2" s="126"/>
      <c r="WNG2" s="64"/>
      <c r="WNH2" s="72"/>
      <c r="WNI2" s="145"/>
      <c r="WNJ2" s="145"/>
      <c r="WNK2" s="126"/>
      <c r="WNL2" s="126"/>
      <c r="WNM2" s="64"/>
      <c r="WNN2" s="72"/>
      <c r="WNO2" s="145"/>
      <c r="WNP2" s="145"/>
      <c r="WNQ2" s="126"/>
      <c r="WNR2" s="126"/>
      <c r="WNS2" s="64"/>
      <c r="WNT2" s="72"/>
      <c r="WNU2" s="145"/>
      <c r="WNV2" s="145"/>
      <c r="WNW2" s="126"/>
      <c r="WNX2" s="126"/>
      <c r="WNY2" s="64"/>
      <c r="WNZ2" s="72"/>
      <c r="WOA2" s="145"/>
      <c r="WOB2" s="145"/>
      <c r="WOC2" s="126"/>
      <c r="WOD2" s="126"/>
      <c r="WOE2" s="64"/>
      <c r="WOF2" s="72"/>
      <c r="WOG2" s="145"/>
      <c r="WOH2" s="145"/>
      <c r="WOI2" s="126"/>
      <c r="WOJ2" s="126"/>
      <c r="WOK2" s="64"/>
      <c r="WOL2" s="72"/>
      <c r="WOM2" s="145"/>
      <c r="WON2" s="145"/>
      <c r="WOO2" s="126"/>
      <c r="WOP2" s="126"/>
      <c r="WOQ2" s="64"/>
      <c r="WOR2" s="72"/>
      <c r="WOS2" s="145"/>
      <c r="WOT2" s="145"/>
      <c r="WOU2" s="126"/>
      <c r="WOV2" s="126"/>
      <c r="WOW2" s="64"/>
      <c r="WOX2" s="72"/>
      <c r="WOY2" s="145"/>
      <c r="WOZ2" s="145"/>
      <c r="WPA2" s="126"/>
      <c r="WPB2" s="126"/>
      <c r="WPC2" s="64"/>
      <c r="WPD2" s="72"/>
      <c r="WPE2" s="145"/>
      <c r="WPF2" s="145"/>
      <c r="WPG2" s="126"/>
      <c r="WPH2" s="126"/>
      <c r="WPI2" s="64"/>
      <c r="WPJ2" s="72"/>
      <c r="WPK2" s="145"/>
      <c r="WPL2" s="145"/>
      <c r="WPM2" s="126"/>
      <c r="WPN2" s="126"/>
      <c r="WPO2" s="64"/>
      <c r="WPP2" s="72"/>
      <c r="WPQ2" s="145"/>
      <c r="WPR2" s="145"/>
      <c r="WPS2" s="126"/>
      <c r="WPT2" s="126"/>
      <c r="WPU2" s="64"/>
      <c r="WPV2" s="72"/>
      <c r="WPW2" s="145"/>
      <c r="WPX2" s="145"/>
      <c r="WPY2" s="126"/>
      <c r="WPZ2" s="126"/>
      <c r="WQA2" s="64"/>
      <c r="WQB2" s="72"/>
      <c r="WQC2" s="145"/>
      <c r="WQD2" s="145"/>
      <c r="WQE2" s="126"/>
      <c r="WQF2" s="126"/>
      <c r="WQG2" s="64"/>
      <c r="WQH2" s="72"/>
      <c r="WQI2" s="145"/>
      <c r="WQJ2" s="145"/>
      <c r="WQK2" s="126"/>
      <c r="WQL2" s="126"/>
      <c r="WQM2" s="64"/>
      <c r="WQN2" s="72"/>
      <c r="WQO2" s="145"/>
      <c r="WQP2" s="145"/>
      <c r="WQQ2" s="126"/>
      <c r="WQR2" s="126"/>
      <c r="WQS2" s="64"/>
      <c r="WQT2" s="72"/>
      <c r="WQU2" s="145"/>
      <c r="WQV2" s="145"/>
      <c r="WQW2" s="126"/>
      <c r="WQX2" s="126"/>
      <c r="WQY2" s="64"/>
      <c r="WQZ2" s="72"/>
      <c r="WRA2" s="145"/>
      <c r="WRB2" s="145"/>
      <c r="WRC2" s="126"/>
      <c r="WRD2" s="126"/>
      <c r="WRE2" s="64"/>
      <c r="WRF2" s="72"/>
      <c r="WRG2" s="145"/>
      <c r="WRH2" s="145"/>
      <c r="WRI2" s="126"/>
      <c r="WRJ2" s="126"/>
      <c r="WRK2" s="64"/>
      <c r="WRL2" s="72"/>
      <c r="WRM2" s="145"/>
      <c r="WRN2" s="145"/>
      <c r="WRO2" s="126"/>
      <c r="WRP2" s="126"/>
      <c r="WRQ2" s="64"/>
      <c r="WRR2" s="72"/>
      <c r="WRS2" s="145"/>
      <c r="WRT2" s="145"/>
      <c r="WRU2" s="126"/>
      <c r="WRV2" s="126"/>
      <c r="WRW2" s="64"/>
      <c r="WRX2" s="72"/>
      <c r="WRY2" s="145"/>
      <c r="WRZ2" s="145"/>
      <c r="WSA2" s="126"/>
      <c r="WSB2" s="126"/>
      <c r="WSC2" s="64"/>
      <c r="WSD2" s="72"/>
      <c r="WSE2" s="145"/>
      <c r="WSF2" s="145"/>
      <c r="WSG2" s="126"/>
      <c r="WSH2" s="126"/>
      <c r="WSI2" s="64"/>
      <c r="WSJ2" s="72"/>
      <c r="WSK2" s="145"/>
      <c r="WSL2" s="145"/>
      <c r="WSM2" s="126"/>
      <c r="WSN2" s="126"/>
      <c r="WSO2" s="64"/>
      <c r="WSP2" s="72"/>
      <c r="WSQ2" s="145"/>
      <c r="WSR2" s="145"/>
      <c r="WSS2" s="126"/>
      <c r="WST2" s="126"/>
      <c r="WSU2" s="64"/>
      <c r="WSV2" s="72"/>
      <c r="WSW2" s="145"/>
      <c r="WSX2" s="145"/>
      <c r="WSY2" s="126"/>
      <c r="WSZ2" s="126"/>
      <c r="WTA2" s="64"/>
      <c r="WTB2" s="72"/>
      <c r="WTC2" s="145"/>
      <c r="WTD2" s="145"/>
      <c r="WTE2" s="126"/>
      <c r="WTF2" s="126"/>
      <c r="WTG2" s="64"/>
      <c r="WTH2" s="72"/>
      <c r="WTI2" s="145"/>
      <c r="WTJ2" s="145"/>
      <c r="WTK2" s="126"/>
      <c r="WTL2" s="126"/>
      <c r="WTM2" s="64"/>
      <c r="WTN2" s="72"/>
      <c r="WTO2" s="145"/>
      <c r="WTP2" s="145"/>
      <c r="WTQ2" s="126"/>
      <c r="WTR2" s="126"/>
      <c r="WTS2" s="64"/>
      <c r="WTT2" s="72"/>
      <c r="WTU2" s="145"/>
      <c r="WTV2" s="145"/>
      <c r="WTW2" s="126"/>
      <c r="WTX2" s="126"/>
      <c r="WTY2" s="64"/>
      <c r="WTZ2" s="72"/>
      <c r="WUA2" s="145"/>
      <c r="WUB2" s="145"/>
      <c r="WUC2" s="126"/>
      <c r="WUD2" s="126"/>
      <c r="WUE2" s="64"/>
      <c r="WUF2" s="72"/>
      <c r="WUG2" s="145"/>
      <c r="WUH2" s="145"/>
      <c r="WUI2" s="126"/>
      <c r="WUJ2" s="126"/>
      <c r="WUK2" s="64"/>
      <c r="WUL2" s="72"/>
      <c r="WUM2" s="145"/>
      <c r="WUN2" s="145"/>
      <c r="WUO2" s="126"/>
      <c r="WUP2" s="126"/>
      <c r="WUQ2" s="64"/>
      <c r="WUR2" s="72"/>
      <c r="WUS2" s="145"/>
      <c r="WUT2" s="145"/>
      <c r="WUU2" s="126"/>
      <c r="WUV2" s="126"/>
      <c r="WUW2" s="64"/>
      <c r="WUX2" s="72"/>
      <c r="WUY2" s="145"/>
      <c r="WUZ2" s="145"/>
      <c r="WVA2" s="126"/>
      <c r="WVB2" s="126"/>
      <c r="WVC2" s="64"/>
      <c r="WVD2" s="72"/>
      <c r="WVE2" s="145"/>
      <c r="WVF2" s="145"/>
      <c r="WVG2" s="126"/>
      <c r="WVH2" s="126"/>
      <c r="WVI2" s="64"/>
      <c r="WVJ2" s="72"/>
      <c r="WVK2" s="145"/>
      <c r="WVL2" s="145"/>
      <c r="WVM2" s="126"/>
      <c r="WVN2" s="126"/>
      <c r="WVO2" s="64"/>
      <c r="WVP2" s="72"/>
      <c r="WVQ2" s="145"/>
      <c r="WVR2" s="145"/>
      <c r="WVS2" s="126"/>
      <c r="WVT2" s="126"/>
      <c r="WVU2" s="64"/>
      <c r="WVV2" s="72"/>
      <c r="WVW2" s="145"/>
      <c r="WVX2" s="145"/>
      <c r="WVY2" s="126"/>
      <c r="WVZ2" s="126"/>
      <c r="WWA2" s="64"/>
      <c r="WWB2" s="72"/>
      <c r="WWC2" s="145"/>
      <c r="WWD2" s="145"/>
      <c r="WWE2" s="126"/>
      <c r="WWF2" s="126"/>
      <c r="WWG2" s="64"/>
      <c r="WWH2" s="72"/>
      <c r="WWI2" s="145"/>
      <c r="WWJ2" s="145"/>
      <c r="WWK2" s="126"/>
      <c r="WWL2" s="126"/>
      <c r="WWM2" s="64"/>
      <c r="WWN2" s="72"/>
      <c r="WWO2" s="145"/>
      <c r="WWP2" s="145"/>
      <c r="WWQ2" s="126"/>
      <c r="WWR2" s="126"/>
      <c r="WWS2" s="64"/>
      <c r="WWT2" s="72"/>
      <c r="WWU2" s="145"/>
      <c r="WWV2" s="145"/>
      <c r="WWW2" s="126"/>
      <c r="WWX2" s="126"/>
      <c r="WWY2" s="64"/>
      <c r="WWZ2" s="72"/>
      <c r="WXA2" s="145"/>
      <c r="WXB2" s="145"/>
      <c r="WXC2" s="126"/>
      <c r="WXD2" s="126"/>
      <c r="WXE2" s="64"/>
      <c r="WXF2" s="72"/>
      <c r="WXG2" s="145"/>
      <c r="WXH2" s="145"/>
      <c r="WXI2" s="126"/>
      <c r="WXJ2" s="126"/>
      <c r="WXK2" s="64"/>
      <c r="WXL2" s="72"/>
      <c r="WXM2" s="145"/>
      <c r="WXN2" s="145"/>
      <c r="WXO2" s="126"/>
      <c r="WXP2" s="126"/>
      <c r="WXQ2" s="64"/>
      <c r="WXR2" s="72"/>
      <c r="WXS2" s="145"/>
      <c r="WXT2" s="145"/>
      <c r="WXU2" s="126"/>
      <c r="WXV2" s="126"/>
      <c r="WXW2" s="64"/>
      <c r="WXX2" s="72"/>
      <c r="WXY2" s="145"/>
      <c r="WXZ2" s="145"/>
      <c r="WYA2" s="126"/>
      <c r="WYB2" s="126"/>
      <c r="WYC2" s="64"/>
      <c r="WYD2" s="72"/>
      <c r="WYE2" s="145"/>
      <c r="WYF2" s="145"/>
      <c r="WYG2" s="126"/>
      <c r="WYH2" s="126"/>
      <c r="WYI2" s="64"/>
      <c r="WYJ2" s="72"/>
      <c r="WYK2" s="145"/>
      <c r="WYL2" s="145"/>
      <c r="WYM2" s="126"/>
      <c r="WYN2" s="126"/>
      <c r="WYO2" s="64"/>
      <c r="WYP2" s="72"/>
      <c r="WYQ2" s="145"/>
      <c r="WYR2" s="145"/>
      <c r="WYS2" s="126"/>
      <c r="WYT2" s="126"/>
      <c r="WYU2" s="64"/>
      <c r="WYV2" s="72"/>
      <c r="WYW2" s="145"/>
      <c r="WYX2" s="145"/>
      <c r="WYY2" s="126"/>
      <c r="WYZ2" s="126"/>
      <c r="WZA2" s="64"/>
      <c r="WZB2" s="72"/>
      <c r="WZC2" s="145"/>
      <c r="WZD2" s="145"/>
      <c r="WZE2" s="126"/>
      <c r="WZF2" s="126"/>
      <c r="WZG2" s="64"/>
      <c r="WZH2" s="72"/>
      <c r="WZI2" s="145"/>
      <c r="WZJ2" s="145"/>
      <c r="WZK2" s="126"/>
      <c r="WZL2" s="126"/>
      <c r="WZM2" s="64"/>
      <c r="WZN2" s="72"/>
      <c r="WZO2" s="145"/>
      <c r="WZP2" s="145"/>
      <c r="WZQ2" s="126"/>
      <c r="WZR2" s="126"/>
      <c r="WZS2" s="64"/>
      <c r="WZT2" s="72"/>
      <c r="WZU2" s="145"/>
      <c r="WZV2" s="145"/>
      <c r="WZW2" s="126"/>
      <c r="WZX2" s="126"/>
      <c r="WZY2" s="64"/>
      <c r="WZZ2" s="72"/>
      <c r="XAA2" s="145"/>
      <c r="XAB2" s="145"/>
      <c r="XAC2" s="126"/>
      <c r="XAD2" s="126"/>
      <c r="XAE2" s="64"/>
      <c r="XAF2" s="72"/>
      <c r="XAG2" s="145"/>
      <c r="XAH2" s="145"/>
      <c r="XAI2" s="126"/>
      <c r="XAJ2" s="126"/>
      <c r="XAK2" s="64"/>
      <c r="XAL2" s="72"/>
      <c r="XAM2" s="145"/>
      <c r="XAN2" s="145"/>
      <c r="XAO2" s="126"/>
      <c r="XAP2" s="126"/>
      <c r="XAQ2" s="64"/>
      <c r="XAR2" s="72"/>
      <c r="XAS2" s="145"/>
      <c r="XAT2" s="145"/>
      <c r="XAU2" s="126"/>
      <c r="XAV2" s="126"/>
      <c r="XAW2" s="64"/>
      <c r="XAX2" s="72"/>
      <c r="XAY2" s="145"/>
      <c r="XAZ2" s="145"/>
      <c r="XBA2" s="126"/>
      <c r="XBB2" s="126"/>
      <c r="XBC2" s="64"/>
      <c r="XBD2" s="72"/>
      <c r="XBE2" s="145"/>
      <c r="XBF2" s="145"/>
      <c r="XBG2" s="126"/>
      <c r="XBH2" s="126"/>
      <c r="XBI2" s="64"/>
      <c r="XBJ2" s="72"/>
      <c r="XBK2" s="145"/>
      <c r="XBL2" s="145"/>
      <c r="XBM2" s="126"/>
      <c r="XBN2" s="126"/>
      <c r="XBO2" s="64"/>
      <c r="XBP2" s="72"/>
      <c r="XBQ2" s="145"/>
      <c r="XBR2" s="145"/>
      <c r="XBS2" s="126"/>
      <c r="XBT2" s="126"/>
      <c r="XBU2" s="64"/>
      <c r="XBV2" s="72"/>
      <c r="XBW2" s="145"/>
      <c r="XBX2" s="145"/>
      <c r="XBY2" s="126"/>
      <c r="XBZ2" s="126"/>
      <c r="XCA2" s="64"/>
      <c r="XCB2" s="72"/>
      <c r="XCC2" s="145"/>
      <c r="XCD2" s="145"/>
      <c r="XCE2" s="126"/>
      <c r="XCF2" s="126"/>
      <c r="XCG2" s="64"/>
      <c r="XCH2" s="72"/>
      <c r="XCI2" s="145"/>
      <c r="XCJ2" s="145"/>
      <c r="XCK2" s="126"/>
      <c r="XCL2" s="126"/>
      <c r="XCM2" s="64"/>
      <c r="XCN2" s="72"/>
      <c r="XCO2" s="145"/>
      <c r="XCP2" s="145"/>
      <c r="XCQ2" s="126"/>
      <c r="XCR2" s="126"/>
      <c r="XCS2" s="64"/>
      <c r="XCT2" s="72"/>
      <c r="XCU2" s="145"/>
      <c r="XCV2" s="145"/>
      <c r="XCW2" s="126"/>
      <c r="XCX2" s="126"/>
      <c r="XCY2" s="64"/>
      <c r="XCZ2" s="72"/>
      <c r="XDA2" s="145"/>
      <c r="XDB2" s="145"/>
      <c r="XDC2" s="126"/>
      <c r="XDD2" s="126"/>
      <c r="XDE2" s="64"/>
      <c r="XDF2" s="72"/>
      <c r="XDG2" s="145"/>
      <c r="XDH2" s="145"/>
      <c r="XDI2" s="126"/>
      <c r="XDJ2" s="126"/>
      <c r="XDK2" s="64"/>
      <c r="XDL2" s="72"/>
      <c r="XDM2" s="145"/>
      <c r="XDN2" s="145"/>
      <c r="XDO2" s="126"/>
      <c r="XDP2" s="126"/>
      <c r="XDQ2" s="64"/>
      <c r="XDR2" s="72"/>
      <c r="XDS2" s="145"/>
      <c r="XDT2" s="145"/>
      <c r="XDU2" s="126"/>
      <c r="XDV2" s="126"/>
      <c r="XDW2" s="64"/>
      <c r="XDX2" s="72"/>
      <c r="XDY2" s="145"/>
      <c r="XDZ2" s="145"/>
      <c r="XEA2" s="126"/>
      <c r="XEB2" s="126"/>
      <c r="XEC2" s="64"/>
      <c r="XED2" s="72"/>
      <c r="XEE2" s="145"/>
      <c r="XEF2" s="145"/>
      <c r="XEG2" s="126"/>
      <c r="XEH2" s="126"/>
      <c r="XEI2" s="64"/>
      <c r="XEJ2" s="72"/>
      <c r="XEK2" s="145"/>
      <c r="XEL2" s="145"/>
      <c r="XEM2" s="126"/>
      <c r="XEN2" s="126"/>
      <c r="XEO2" s="64"/>
      <c r="XEP2" s="72"/>
      <c r="XEQ2" s="145"/>
      <c r="XER2" s="145"/>
      <c r="XES2" s="126"/>
      <c r="XET2" s="126"/>
      <c r="XEU2" s="64"/>
      <c r="XEV2" s="72"/>
      <c r="XEW2" s="145"/>
      <c r="XEX2" s="145"/>
      <c r="XEY2" s="126"/>
      <c r="XEZ2" s="126"/>
      <c r="XFA2" s="64"/>
      <c r="XFB2" s="72"/>
      <c r="XFC2" s="145"/>
      <c r="XFD2" s="145"/>
    </row>
    <row r="3" spans="1:16384">
      <c r="A3" s="66">
        <v>2001</v>
      </c>
      <c r="B3" s="182">
        <v>2167.0484141000002</v>
      </c>
      <c r="C3" s="182">
        <v>2103.8905080999998</v>
      </c>
      <c r="D3" s="182">
        <v>2674955</v>
      </c>
      <c r="E3" s="173">
        <v>10.406251073</v>
      </c>
      <c r="F3" s="173">
        <v>11.813610653</v>
      </c>
      <c r="G3" s="182">
        <v>2675904</v>
      </c>
    </row>
    <row r="4" spans="1:16384">
      <c r="A4" s="66">
        <v>2002</v>
      </c>
      <c r="B4" s="182">
        <v>2195.4097399000002</v>
      </c>
      <c r="C4" s="182">
        <v>2131.330461</v>
      </c>
      <c r="D4" s="182">
        <v>2773550</v>
      </c>
      <c r="E4" s="173">
        <v>10.536822750000001</v>
      </c>
      <c r="F4" s="173">
        <v>11.949098026</v>
      </c>
      <c r="G4" s="182">
        <v>2774470</v>
      </c>
    </row>
    <row r="5" spans="1:16384">
      <c r="A5" s="66">
        <v>2003</v>
      </c>
      <c r="B5" s="182">
        <v>2227.4223017999998</v>
      </c>
      <c r="C5" s="182">
        <v>2161.4566835999999</v>
      </c>
      <c r="D5" s="182">
        <v>2897266</v>
      </c>
      <c r="E5" s="173">
        <v>10.616002462000001</v>
      </c>
      <c r="F5" s="173">
        <v>12.036406244</v>
      </c>
      <c r="G5" s="182">
        <v>2898143</v>
      </c>
    </row>
    <row r="6" spans="1:16384">
      <c r="A6" s="66">
        <v>2004</v>
      </c>
      <c r="B6" s="182">
        <v>2263.8765575000002</v>
      </c>
      <c r="C6" s="182">
        <v>2191.8153726</v>
      </c>
      <c r="D6" s="182">
        <v>3019774</v>
      </c>
      <c r="E6" s="173">
        <v>10.637334143</v>
      </c>
      <c r="F6" s="173">
        <v>12.141520521</v>
      </c>
      <c r="G6" s="182">
        <v>3020622</v>
      </c>
    </row>
    <row r="7" spans="1:16384">
      <c r="A7" s="66">
        <v>2005</v>
      </c>
      <c r="B7" s="182">
        <v>2293.4705342000002</v>
      </c>
      <c r="C7" s="182">
        <v>2216.3313374999998</v>
      </c>
      <c r="D7" s="182">
        <v>3135694</v>
      </c>
      <c r="E7" s="173">
        <v>10.682219168</v>
      </c>
      <c r="F7" s="173">
        <v>12.256594508999999</v>
      </c>
      <c r="G7" s="182">
        <v>3136511</v>
      </c>
    </row>
    <row r="8" spans="1:16384">
      <c r="A8" s="66">
        <v>2006</v>
      </c>
      <c r="B8" s="182">
        <v>2313.6983919999998</v>
      </c>
      <c r="C8" s="182">
        <v>2235.1436339000002</v>
      </c>
      <c r="D8" s="182">
        <v>3208929</v>
      </c>
      <c r="E8" s="173">
        <v>10.733637247000001</v>
      </c>
      <c r="F8" s="173">
        <v>12.437659963</v>
      </c>
      <c r="G8" s="182">
        <v>3209719</v>
      </c>
    </row>
    <row r="9" spans="1:16384">
      <c r="A9" s="66">
        <v>2007</v>
      </c>
      <c r="B9" s="182">
        <v>2333.1058443000002</v>
      </c>
      <c r="C9" s="182">
        <v>2253.5834359999999</v>
      </c>
      <c r="D9" s="182">
        <v>3274443</v>
      </c>
      <c r="E9" s="173">
        <v>10.865722513</v>
      </c>
      <c r="F9" s="173">
        <v>12.614733992</v>
      </c>
      <c r="G9" s="182">
        <v>3275202</v>
      </c>
    </row>
    <row r="10" spans="1:16384">
      <c r="A10" s="66">
        <v>2008</v>
      </c>
      <c r="B10" s="182">
        <v>2342.6340214000002</v>
      </c>
      <c r="C10" s="182">
        <v>2267.3582001999998</v>
      </c>
      <c r="D10" s="182">
        <v>3298904</v>
      </c>
      <c r="E10" s="173">
        <v>10.963238193</v>
      </c>
      <c r="F10" s="173">
        <v>12.849556604</v>
      </c>
      <c r="G10" s="182">
        <v>3299643</v>
      </c>
    </row>
    <row r="11" spans="1:16384">
      <c r="A11" s="66">
        <v>2009</v>
      </c>
      <c r="B11" s="182">
        <v>2348.150063</v>
      </c>
      <c r="C11" s="182">
        <v>2276.0154831999998</v>
      </c>
      <c r="D11" s="182">
        <v>3271797</v>
      </c>
      <c r="E11" s="173">
        <v>11.234558486999999</v>
      </c>
      <c r="F11" s="173">
        <v>13.199387474</v>
      </c>
      <c r="G11" s="182">
        <v>3272515</v>
      </c>
    </row>
    <row r="12" spans="1:16384">
      <c r="A12" s="66">
        <v>2010</v>
      </c>
      <c r="B12" s="182">
        <v>2345.1553119</v>
      </c>
      <c r="C12" s="182">
        <v>2281.890547</v>
      </c>
      <c r="D12" s="182">
        <v>3295185</v>
      </c>
      <c r="E12" s="173">
        <v>11.545209669</v>
      </c>
      <c r="F12" s="173">
        <v>13.498409234</v>
      </c>
      <c r="G12" s="182">
        <v>3295897</v>
      </c>
    </row>
    <row r="13" spans="1:16384">
      <c r="A13" s="66">
        <v>2011</v>
      </c>
      <c r="B13" s="182">
        <v>2340.2924306</v>
      </c>
      <c r="C13" s="182">
        <v>2286.4903100000001</v>
      </c>
      <c r="D13" s="182">
        <v>3318629</v>
      </c>
      <c r="E13" s="173">
        <v>11.728290300999999</v>
      </c>
      <c r="F13" s="173">
        <v>13.80256674</v>
      </c>
      <c r="G13" s="182">
        <v>3319347</v>
      </c>
    </row>
    <row r="14" spans="1:16384">
      <c r="A14" s="66">
        <v>2012</v>
      </c>
      <c r="B14" s="182">
        <v>2337.1276339000001</v>
      </c>
      <c r="C14" s="182">
        <v>2289.0204712999998</v>
      </c>
      <c r="D14" s="182">
        <v>3332569</v>
      </c>
      <c r="E14" s="173">
        <v>11.894907419999999</v>
      </c>
      <c r="F14" s="173">
        <v>13.978514254</v>
      </c>
      <c r="G14" s="182">
        <v>3333303</v>
      </c>
    </row>
    <row r="15" spans="1:16384">
      <c r="A15" s="66">
        <v>2013</v>
      </c>
      <c r="B15" s="182">
        <v>2330.5137420999999</v>
      </c>
      <c r="C15" s="182">
        <v>2288.6796349000001</v>
      </c>
      <c r="D15" s="182">
        <v>3408851</v>
      </c>
      <c r="E15" s="173">
        <v>11.954517072</v>
      </c>
      <c r="F15" s="173">
        <v>14.097894827999999</v>
      </c>
      <c r="G15" s="182">
        <v>3409603</v>
      </c>
    </row>
    <row r="16" spans="1:16384">
      <c r="A16" s="66">
        <v>2014</v>
      </c>
      <c r="B16" s="182">
        <v>2324.7115506999999</v>
      </c>
      <c r="C16" s="182">
        <v>2287.3640746999999</v>
      </c>
      <c r="D16" s="182">
        <v>3527389</v>
      </c>
      <c r="E16" s="173">
        <v>11.925315429999999</v>
      </c>
      <c r="F16" s="173">
        <v>14.129065053</v>
      </c>
      <c r="G16" s="182">
        <v>3528244</v>
      </c>
    </row>
    <row r="17" spans="1:7">
      <c r="A17" s="66">
        <v>2015</v>
      </c>
      <c r="B17" s="182">
        <v>2320.8881237999999</v>
      </c>
      <c r="C17" s="182">
        <v>2286.4407031000001</v>
      </c>
      <c r="D17" s="182">
        <v>3661118</v>
      </c>
      <c r="E17" s="173">
        <v>11.858376119000001</v>
      </c>
      <c r="F17" s="173">
        <v>14.143634694999999</v>
      </c>
      <c r="G17" s="182">
        <v>3662228</v>
      </c>
    </row>
    <row r="18" spans="1:7">
      <c r="A18" s="66">
        <v>2016</v>
      </c>
      <c r="B18" s="182">
        <v>2317.1211595999998</v>
      </c>
      <c r="C18" s="182">
        <v>2286.2006547999999</v>
      </c>
      <c r="D18" s="182">
        <v>3804265</v>
      </c>
      <c r="E18" s="173">
        <v>11.797356626999999</v>
      </c>
      <c r="F18" s="173">
        <v>14.134967198</v>
      </c>
      <c r="G18" s="182">
        <v>3806436</v>
      </c>
    </row>
    <row r="19" spans="1:7">
      <c r="A19" s="66">
        <v>2017</v>
      </c>
      <c r="B19" s="182">
        <v>2311.8603622000001</v>
      </c>
      <c r="C19" s="182">
        <v>2285.7551328</v>
      </c>
      <c r="D19" s="182">
        <v>3978528</v>
      </c>
      <c r="E19" s="173">
        <v>11.695180133999999</v>
      </c>
      <c r="F19" s="173">
        <v>14.112059463</v>
      </c>
      <c r="G19" s="182">
        <v>3983577</v>
      </c>
    </row>
    <row r="20" spans="1:7">
      <c r="A20" s="66">
        <v>2018</v>
      </c>
      <c r="B20" s="182">
        <v>2304.5885496999999</v>
      </c>
      <c r="C20" s="182">
        <v>2284.2586907</v>
      </c>
      <c r="D20" s="182">
        <v>4107809</v>
      </c>
      <c r="E20" s="173">
        <v>11.589208528</v>
      </c>
      <c r="F20" s="173">
        <v>14.122860303</v>
      </c>
      <c r="G20" s="182">
        <v>4117172</v>
      </c>
    </row>
    <row r="21" spans="1:7">
      <c r="A21" s="66">
        <v>2019</v>
      </c>
      <c r="B21" s="182">
        <v>2298.0482698999999</v>
      </c>
      <c r="C21" s="182">
        <v>2280.2076522000002</v>
      </c>
      <c r="D21" s="182">
        <v>4203629</v>
      </c>
      <c r="E21" s="173">
        <v>11.546914072</v>
      </c>
      <c r="F21" s="173">
        <v>14.153842479</v>
      </c>
      <c r="G21" s="182">
        <v>4218305</v>
      </c>
    </row>
    <row r="22" spans="1:7">
      <c r="A22" s="66">
        <v>2020</v>
      </c>
      <c r="B22" s="182">
        <v>2297.307147</v>
      </c>
      <c r="C22" s="182">
        <v>2278.9207006000001</v>
      </c>
      <c r="D22" s="182">
        <v>4232126</v>
      </c>
      <c r="E22" s="173">
        <v>11.648490725</v>
      </c>
      <c r="F22" s="173">
        <v>14.324499639000001</v>
      </c>
      <c r="G22" s="182">
        <v>4250732</v>
      </c>
    </row>
    <row r="23" spans="1:7">
      <c r="A23" s="66">
        <v>2021</v>
      </c>
      <c r="B23" s="182">
        <v>2292.2591723</v>
      </c>
      <c r="C23" s="182">
        <v>2276.8962111000001</v>
      </c>
      <c r="D23" s="182">
        <v>4315606</v>
      </c>
      <c r="E23" s="173">
        <v>11.753692179</v>
      </c>
      <c r="F23" s="173">
        <v>14.360723818</v>
      </c>
      <c r="G23" s="182">
        <v>4343686</v>
      </c>
    </row>
    <row r="24" spans="1:7">
      <c r="A24" s="66">
        <v>2022</v>
      </c>
      <c r="B24" s="182">
        <v>2278.2276888000001</v>
      </c>
      <c r="C24" s="182">
        <v>2272.6084271999998</v>
      </c>
      <c r="D24" s="182">
        <v>4370449</v>
      </c>
      <c r="E24" s="173">
        <v>11.632189319</v>
      </c>
      <c r="F24" s="173">
        <v>14.418782784999999</v>
      </c>
      <c r="G24" s="182">
        <v>4418349</v>
      </c>
    </row>
    <row r="25" spans="1:7">
      <c r="A25" s="66">
        <v>2023</v>
      </c>
      <c r="B25" s="182">
        <v>2259.3825539999998</v>
      </c>
      <c r="C25" s="182">
        <v>2261.9595518000001</v>
      </c>
      <c r="D25" s="182">
        <v>4398566</v>
      </c>
      <c r="E25" s="173">
        <v>11.652576306</v>
      </c>
      <c r="F25" s="173">
        <v>14.51522961</v>
      </c>
      <c r="G25" s="182">
        <v>4472603</v>
      </c>
    </row>
    <row r="26" spans="1:7">
      <c r="A26" s="66">
        <v>2024</v>
      </c>
      <c r="B26" s="182">
        <v>2244.3479244999999</v>
      </c>
      <c r="C26" s="182">
        <v>2254.9041206000002</v>
      </c>
      <c r="D26" s="182">
        <v>4408809</v>
      </c>
      <c r="E26" s="173">
        <v>11.757265521000001</v>
      </c>
      <c r="F26" s="173">
        <v>14.743059411000001</v>
      </c>
      <c r="G26" s="182">
        <v>4490001</v>
      </c>
    </row>
    <row r="27" spans="1:7">
      <c r="A27" s="66"/>
      <c r="B27" s="66"/>
      <c r="C27" s="66"/>
      <c r="D27" s="173"/>
      <c r="E27" s="173"/>
      <c r="F27" s="66"/>
    </row>
    <row r="28" spans="1:7">
      <c r="A28" s="66"/>
      <c r="B28" s="66"/>
      <c r="C28" s="66"/>
      <c r="D28" s="173"/>
      <c r="E28" s="173"/>
      <c r="F28" s="66"/>
    </row>
    <row r="29" spans="1:7">
      <c r="A29" s="37" t="s">
        <v>655</v>
      </c>
    </row>
    <row r="30" spans="1:7">
      <c r="A30" s="37" t="s">
        <v>656</v>
      </c>
    </row>
    <row r="31" spans="1:7">
      <c r="A31" t="s">
        <v>657</v>
      </c>
    </row>
    <row r="59" spans="14:14" ht="14">
      <c r="N59" s="24"/>
    </row>
  </sheetData>
  <mergeCells count="1">
    <mergeCell ref="I1:J1"/>
  </mergeCells>
  <phoneticPr fontId="0" type="noConversion"/>
  <hyperlinks>
    <hyperlink ref="I1:J1" location="Contents!A1" display="Back to Contents" xr:uid="{00000000-0004-0000-2500-000000000000}"/>
  </hyperlinks>
  <pageMargins left="0.75" right="0.75" top="1" bottom="1" header="0.5" footer="0.5"/>
  <pageSetup paperSize="9" scale="60" orientation="landscape" horizontalDpi="4294967292" verticalDpi="4294967292"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5" tint="0.39997558519241921"/>
  </sheetPr>
  <dimension ref="A1:R45"/>
  <sheetViews>
    <sheetView zoomScaleNormal="100" workbookViewId="0">
      <selection activeCell="S1" sqref="S1"/>
    </sheetView>
  </sheetViews>
  <sheetFormatPr baseColWidth="10" defaultColWidth="8.83203125" defaultRowHeight="13"/>
  <cols>
    <col min="1" max="1" width="6.83203125" customWidth="1"/>
    <col min="2" max="2" width="11.5" customWidth="1"/>
    <col min="3" max="5" width="10.5" bestFit="1" customWidth="1"/>
    <col min="10" max="10" width="13.5" customWidth="1"/>
  </cols>
  <sheetData>
    <row r="1" spans="1:18" ht="22.5" customHeight="1">
      <c r="A1" s="17" t="s">
        <v>658</v>
      </c>
      <c r="B1" s="18"/>
      <c r="C1" s="18"/>
      <c r="D1" s="18"/>
      <c r="E1" s="18"/>
      <c r="F1" s="18"/>
      <c r="G1" s="18"/>
      <c r="H1" s="18"/>
      <c r="I1" s="18"/>
      <c r="J1" s="53"/>
      <c r="K1" s="18"/>
      <c r="L1" s="213" t="s">
        <v>77</v>
      </c>
      <c r="M1" s="213"/>
      <c r="N1" s="18"/>
      <c r="O1" s="18"/>
      <c r="P1" s="18"/>
      <c r="Q1" s="18"/>
      <c r="R1" s="18"/>
    </row>
    <row r="2" spans="1:18" ht="36">
      <c r="A2" s="67" t="s">
        <v>78</v>
      </c>
      <c r="B2" s="229" t="s">
        <v>659</v>
      </c>
      <c r="C2" s="229"/>
      <c r="D2" s="229"/>
      <c r="E2" s="229"/>
      <c r="F2" s="229"/>
      <c r="G2" s="67" t="s">
        <v>660</v>
      </c>
      <c r="H2" s="67" t="s">
        <v>661</v>
      </c>
      <c r="I2" s="42"/>
    </row>
    <row r="3" spans="1:18" ht="24">
      <c r="A3" s="68"/>
      <c r="B3" s="150" t="s">
        <v>662</v>
      </c>
      <c r="C3" s="150" t="s">
        <v>663</v>
      </c>
      <c r="D3" s="150" t="s">
        <v>664</v>
      </c>
      <c r="E3" s="150" t="s">
        <v>665</v>
      </c>
      <c r="F3" s="150" t="s">
        <v>666</v>
      </c>
      <c r="G3" s="151"/>
      <c r="H3" s="68"/>
      <c r="I3" s="42"/>
    </row>
    <row r="4" spans="1:18">
      <c r="A4" s="147">
        <v>2001</v>
      </c>
      <c r="B4" s="205">
        <v>17750</v>
      </c>
      <c r="C4" s="147"/>
      <c r="D4" s="205">
        <v>2229</v>
      </c>
      <c r="E4" s="205">
        <v>988</v>
      </c>
      <c r="F4" s="148">
        <f>B4/D4</f>
        <v>7.9632122027815164</v>
      </c>
      <c r="G4" s="60">
        <f>B4/B$4</f>
        <v>1</v>
      </c>
      <c r="H4" s="60">
        <f t="shared" ref="H4:H17" si="0">D4/D$4</f>
        <v>1</v>
      </c>
      <c r="I4" s="42"/>
      <c r="J4" s="167"/>
      <c r="K4" s="115"/>
    </row>
    <row r="5" spans="1:18">
      <c r="A5" s="147">
        <v>2002</v>
      </c>
      <c r="B5" s="205">
        <v>17942</v>
      </c>
      <c r="C5" s="149">
        <f>B5/B4-1</f>
        <v>1.0816901408450708E-2</v>
      </c>
      <c r="D5" s="206">
        <v>2353</v>
      </c>
      <c r="E5" s="206">
        <v>1042</v>
      </c>
      <c r="F5" s="148">
        <f t="shared" ref="F5:F27" si="1">B5/D5</f>
        <v>7.6251593710157248</v>
      </c>
      <c r="G5" s="60">
        <f t="shared" ref="G5:G18" si="2">B5/B$4</f>
        <v>1.0108169014084507</v>
      </c>
      <c r="H5" s="60">
        <f t="shared" si="0"/>
        <v>1.0556303275011216</v>
      </c>
      <c r="I5" s="42"/>
      <c r="J5" s="167"/>
      <c r="K5" s="115"/>
    </row>
    <row r="6" spans="1:18">
      <c r="A6" s="147">
        <v>2003</v>
      </c>
      <c r="B6" s="205">
        <v>18410</v>
      </c>
      <c r="C6" s="149">
        <f t="shared" ref="C6:C20" si="3">B6/B5-1</f>
        <v>2.6084048601047849E-2</v>
      </c>
      <c r="D6" s="206">
        <v>2436</v>
      </c>
      <c r="E6" s="206">
        <v>1078</v>
      </c>
      <c r="F6" s="148">
        <f t="shared" si="1"/>
        <v>7.5574712643678161</v>
      </c>
      <c r="G6" s="60">
        <f t="shared" si="2"/>
        <v>1.0371830985915493</v>
      </c>
      <c r="H6" s="60">
        <f t="shared" si="0"/>
        <v>1.0928667563930012</v>
      </c>
      <c r="I6" s="42"/>
      <c r="J6" s="167"/>
      <c r="K6" s="115"/>
    </row>
    <row r="7" spans="1:18">
      <c r="A7" s="147">
        <v>2004</v>
      </c>
      <c r="B7" s="205">
        <v>20472</v>
      </c>
      <c r="C7" s="149">
        <f t="shared" si="3"/>
        <v>0.11200434546442151</v>
      </c>
      <c r="D7" s="206">
        <v>2601</v>
      </c>
      <c r="E7" s="206">
        <v>1148</v>
      </c>
      <c r="F7" s="148">
        <f t="shared" si="1"/>
        <v>7.8708189158016149</v>
      </c>
      <c r="G7" s="60">
        <f t="shared" si="2"/>
        <v>1.1533521126760564</v>
      </c>
      <c r="H7" s="60">
        <f t="shared" si="0"/>
        <v>1.1668909825033646</v>
      </c>
      <c r="I7" s="42"/>
      <c r="J7" s="167"/>
      <c r="K7" s="115"/>
    </row>
    <row r="8" spans="1:18">
      <c r="A8" s="147">
        <v>2005</v>
      </c>
      <c r="B8" s="205">
        <v>20296</v>
      </c>
      <c r="C8" s="149">
        <f t="shared" si="3"/>
        <v>-8.5971082454083803E-3</v>
      </c>
      <c r="D8" s="206">
        <v>2652</v>
      </c>
      <c r="E8" s="206">
        <v>1146</v>
      </c>
      <c r="F8" s="148">
        <f t="shared" si="1"/>
        <v>7.6530920060331828</v>
      </c>
      <c r="G8" s="60">
        <f t="shared" si="2"/>
        <v>1.1434366197183099</v>
      </c>
      <c r="H8" s="60">
        <f t="shared" si="0"/>
        <v>1.1897711978465679</v>
      </c>
      <c r="I8" s="42"/>
      <c r="J8" s="167"/>
      <c r="K8" s="115"/>
    </row>
    <row r="9" spans="1:18">
      <c r="A9" s="147">
        <v>2006</v>
      </c>
      <c r="B9" s="205">
        <v>20200</v>
      </c>
      <c r="C9" s="149">
        <f t="shared" si="3"/>
        <v>-4.7299960583365719E-3</v>
      </c>
      <c r="D9" s="206">
        <v>2652</v>
      </c>
      <c r="E9" s="206">
        <v>1149</v>
      </c>
      <c r="F9" s="148">
        <f t="shared" si="1"/>
        <v>7.6168929110105577</v>
      </c>
      <c r="G9" s="60">
        <f t="shared" si="2"/>
        <v>1.1380281690140845</v>
      </c>
      <c r="H9" s="60">
        <f t="shared" si="0"/>
        <v>1.1897711978465679</v>
      </c>
      <c r="I9" s="42"/>
      <c r="J9" s="167"/>
      <c r="K9" s="115"/>
    </row>
    <row r="10" spans="1:18">
      <c r="A10" s="147">
        <v>2007</v>
      </c>
      <c r="B10" s="205">
        <v>20828</v>
      </c>
      <c r="C10" s="149">
        <f t="shared" si="3"/>
        <v>3.1089108910891117E-2</v>
      </c>
      <c r="D10" s="206">
        <v>2753</v>
      </c>
      <c r="E10" s="206">
        <v>1185</v>
      </c>
      <c r="F10" s="148">
        <f t="shared" si="1"/>
        <v>7.5655648383581546</v>
      </c>
      <c r="G10" s="60">
        <f t="shared" si="2"/>
        <v>1.1734084507042253</v>
      </c>
      <c r="H10" s="60">
        <f t="shared" si="0"/>
        <v>1.2350829968595782</v>
      </c>
      <c r="I10" s="42"/>
      <c r="J10" s="167"/>
      <c r="K10" s="115"/>
      <c r="O10" s="48"/>
    </row>
    <row r="11" spans="1:18">
      <c r="A11" s="147">
        <v>2008</v>
      </c>
      <c r="B11" s="205">
        <v>22207</v>
      </c>
      <c r="C11" s="149">
        <f t="shared" si="3"/>
        <v>6.6208949491069813E-2</v>
      </c>
      <c r="D11" s="206">
        <v>2734</v>
      </c>
      <c r="E11" s="206">
        <v>1194</v>
      </c>
      <c r="F11" s="148">
        <f t="shared" si="1"/>
        <v>8.1225310899780538</v>
      </c>
      <c r="G11" s="60">
        <f t="shared" si="2"/>
        <v>1.2510985915492958</v>
      </c>
      <c r="H11" s="60">
        <f t="shared" si="0"/>
        <v>1.2265589950650515</v>
      </c>
      <c r="I11" s="42"/>
      <c r="J11" s="167"/>
      <c r="K11" s="115"/>
      <c r="O11" s="48"/>
    </row>
    <row r="12" spans="1:18">
      <c r="A12" s="147">
        <v>2009</v>
      </c>
      <c r="B12" s="205">
        <v>18807</v>
      </c>
      <c r="C12" s="149">
        <f t="shared" si="3"/>
        <v>-0.15310487684063578</v>
      </c>
      <c r="D12" s="206">
        <v>2591</v>
      </c>
      <c r="E12" s="206">
        <v>1098</v>
      </c>
      <c r="F12" s="148">
        <f t="shared" si="1"/>
        <v>7.2585874179853338</v>
      </c>
      <c r="G12" s="60">
        <f t="shared" si="2"/>
        <v>1.059549295774648</v>
      </c>
      <c r="H12" s="60">
        <f t="shared" si="0"/>
        <v>1.1624046657694034</v>
      </c>
      <c r="I12" s="42"/>
      <c r="J12" s="167"/>
      <c r="K12" s="115"/>
      <c r="O12" s="48"/>
    </row>
    <row r="13" spans="1:18">
      <c r="A13" s="147">
        <v>2010</v>
      </c>
      <c r="B13" s="205">
        <v>21265</v>
      </c>
      <c r="C13" s="149">
        <f t="shared" si="3"/>
        <v>0.13069601744031467</v>
      </c>
      <c r="D13" s="206">
        <v>2653</v>
      </c>
      <c r="E13" s="206">
        <v>1175</v>
      </c>
      <c r="F13" s="148">
        <f t="shared" si="1"/>
        <v>8.0154542027892948</v>
      </c>
      <c r="G13" s="60">
        <f t="shared" si="2"/>
        <v>1.1980281690140846</v>
      </c>
      <c r="H13" s="60">
        <f t="shared" si="0"/>
        <v>1.1902198295199642</v>
      </c>
      <c r="I13" s="42"/>
      <c r="J13" s="167"/>
      <c r="K13" s="115"/>
      <c r="O13" s="48"/>
    </row>
    <row r="14" spans="1:18">
      <c r="A14" s="147">
        <v>2011</v>
      </c>
      <c r="B14" s="205">
        <v>21568</v>
      </c>
      <c r="C14" s="149">
        <f t="shared" si="3"/>
        <v>1.4248765577239642E-2</v>
      </c>
      <c r="D14" s="206">
        <v>2675</v>
      </c>
      <c r="E14" s="206">
        <v>1222</v>
      </c>
      <c r="F14" s="148">
        <f t="shared" si="1"/>
        <v>8.0628037383177578</v>
      </c>
      <c r="G14" s="60">
        <f t="shared" si="2"/>
        <v>1.2150985915492958</v>
      </c>
      <c r="H14" s="60">
        <f t="shared" si="0"/>
        <v>1.2000897263346793</v>
      </c>
      <c r="I14" s="42"/>
      <c r="J14" s="167"/>
      <c r="K14" s="115"/>
      <c r="O14" s="48"/>
    </row>
    <row r="15" spans="1:18">
      <c r="A15" s="147">
        <v>2012</v>
      </c>
      <c r="B15" s="205">
        <v>21754</v>
      </c>
      <c r="C15" s="149">
        <f t="shared" si="3"/>
        <v>8.6238872403561206E-3</v>
      </c>
      <c r="D15" s="206">
        <v>2738</v>
      </c>
      <c r="E15" s="206">
        <v>1247</v>
      </c>
      <c r="F15" s="148">
        <f t="shared" si="1"/>
        <v>7.9452154857560267</v>
      </c>
      <c r="G15" s="60">
        <f t="shared" si="2"/>
        <v>1.2255774647887323</v>
      </c>
      <c r="H15" s="60">
        <f t="shared" si="0"/>
        <v>1.2283535217586361</v>
      </c>
      <c r="I15" s="42"/>
      <c r="J15" s="167"/>
      <c r="K15" s="115"/>
      <c r="O15" s="48"/>
    </row>
    <row r="16" spans="1:18">
      <c r="A16" s="147">
        <v>2013</v>
      </c>
      <c r="B16" s="205">
        <v>21773</v>
      </c>
      <c r="C16" s="149">
        <f t="shared" si="3"/>
        <v>8.7340259262669306E-4</v>
      </c>
      <c r="D16" s="206">
        <v>2665</v>
      </c>
      <c r="E16" s="206">
        <v>1238</v>
      </c>
      <c r="F16" s="148">
        <f t="shared" si="1"/>
        <v>8.1699812382739214</v>
      </c>
      <c r="G16" s="60">
        <f t="shared" si="2"/>
        <v>1.2266478873239437</v>
      </c>
      <c r="H16" s="60">
        <f t="shared" si="0"/>
        <v>1.1956034096007178</v>
      </c>
      <c r="I16" s="42"/>
      <c r="J16" s="167"/>
      <c r="K16" s="115"/>
      <c r="O16" s="48"/>
    </row>
    <row r="17" spans="1:15">
      <c r="A17" s="147">
        <v>2014</v>
      </c>
      <c r="B17" s="205">
        <v>23746</v>
      </c>
      <c r="C17" s="149">
        <f t="shared" si="3"/>
        <v>9.0616818996004156E-2</v>
      </c>
      <c r="D17" s="206">
        <v>2831</v>
      </c>
      <c r="E17" s="206">
        <v>1309</v>
      </c>
      <c r="F17" s="148">
        <f t="shared" si="1"/>
        <v>8.3878488166725536</v>
      </c>
      <c r="G17" s="60">
        <f t="shared" si="2"/>
        <v>1.3378028169014085</v>
      </c>
      <c r="H17" s="60">
        <f t="shared" si="0"/>
        <v>1.2700762673844774</v>
      </c>
      <c r="I17" s="42"/>
      <c r="J17" s="167"/>
      <c r="K17" s="115"/>
      <c r="O17" s="48"/>
    </row>
    <row r="18" spans="1:15">
      <c r="A18" s="147">
        <v>2015</v>
      </c>
      <c r="B18" s="205">
        <v>23078</v>
      </c>
      <c r="C18" s="149">
        <f t="shared" si="3"/>
        <v>-2.8131053651141213E-2</v>
      </c>
      <c r="D18" s="206">
        <v>2787</v>
      </c>
      <c r="E18" s="206">
        <v>1275</v>
      </c>
      <c r="F18" s="148">
        <f t="shared" si="1"/>
        <v>8.2805884463580917</v>
      </c>
      <c r="G18" s="60">
        <f t="shared" si="2"/>
        <v>1.300169014084507</v>
      </c>
      <c r="H18" s="60">
        <f t="shared" ref="H18:H26" si="4">D18/D$4</f>
        <v>1.2503364737550471</v>
      </c>
      <c r="I18" s="42"/>
      <c r="J18" s="167"/>
      <c r="K18" s="115"/>
      <c r="O18" s="48"/>
    </row>
    <row r="19" spans="1:15">
      <c r="A19" s="147">
        <v>2016</v>
      </c>
      <c r="B19" s="205">
        <v>23349</v>
      </c>
      <c r="C19" s="149">
        <f t="shared" si="3"/>
        <v>1.1742785336684269E-2</v>
      </c>
      <c r="D19" s="206">
        <v>2809</v>
      </c>
      <c r="E19" s="206">
        <v>1284</v>
      </c>
      <c r="F19" s="148">
        <f t="shared" si="1"/>
        <v>8.3122107511569947</v>
      </c>
      <c r="G19" s="60">
        <f t="shared" ref="G19:G26" si="5">B19/B$4</f>
        <v>1.3154366197183098</v>
      </c>
      <c r="H19" s="60">
        <f t="shared" si="4"/>
        <v>1.2602063705697621</v>
      </c>
      <c r="I19" s="42"/>
      <c r="J19" s="167"/>
      <c r="K19" s="115"/>
      <c r="O19" s="48"/>
    </row>
    <row r="20" spans="1:15">
      <c r="A20" s="147">
        <v>2017</v>
      </c>
      <c r="B20" s="205">
        <v>24994</v>
      </c>
      <c r="C20" s="149">
        <f t="shared" si="3"/>
        <v>7.0452696046939822E-2</v>
      </c>
      <c r="D20" s="206">
        <v>2982</v>
      </c>
      <c r="E20" s="206">
        <v>1383</v>
      </c>
      <c r="F20" s="148">
        <f t="shared" si="1"/>
        <v>8.3816230717639169</v>
      </c>
      <c r="G20" s="60">
        <f t="shared" si="5"/>
        <v>1.4081126760563381</v>
      </c>
      <c r="H20" s="60">
        <f t="shared" si="4"/>
        <v>1.3378196500672948</v>
      </c>
      <c r="I20" s="42"/>
      <c r="J20" s="167"/>
      <c r="K20" s="115"/>
      <c r="O20" s="48"/>
    </row>
    <row r="21" spans="1:15">
      <c r="A21" s="147">
        <v>2018</v>
      </c>
      <c r="B21" s="205">
        <v>25432</v>
      </c>
      <c r="C21" s="149">
        <f t="shared" ref="C21:C26" si="6">B21/B20-1</f>
        <v>1.7524205809394289E-2</v>
      </c>
      <c r="D21" s="206">
        <v>3080</v>
      </c>
      <c r="E21" s="206">
        <v>1384</v>
      </c>
      <c r="F21" s="148">
        <f t="shared" si="1"/>
        <v>8.257142857142858</v>
      </c>
      <c r="G21" s="60">
        <f t="shared" si="5"/>
        <v>1.4327887323943662</v>
      </c>
      <c r="H21" s="60">
        <f t="shared" si="4"/>
        <v>1.3817855540601167</v>
      </c>
      <c r="I21" s="42"/>
      <c r="J21" s="167"/>
      <c r="K21" s="115"/>
      <c r="O21" s="48"/>
    </row>
    <row r="22" spans="1:15">
      <c r="A22" s="147">
        <v>2019</v>
      </c>
      <c r="B22" s="205">
        <v>25491</v>
      </c>
      <c r="C22" s="149">
        <f t="shared" si="6"/>
        <v>2.3199119219881048E-3</v>
      </c>
      <c r="D22" s="206">
        <v>3057</v>
      </c>
      <c r="E22" s="206">
        <v>1386</v>
      </c>
      <c r="F22" s="148">
        <f t="shared" si="1"/>
        <v>8.3385672227674199</v>
      </c>
      <c r="G22" s="60">
        <f t="shared" si="5"/>
        <v>1.4361126760563381</v>
      </c>
      <c r="H22" s="60">
        <f t="shared" si="4"/>
        <v>1.3714670255720054</v>
      </c>
      <c r="I22" s="42"/>
      <c r="J22" s="167"/>
      <c r="K22" s="115"/>
      <c r="O22" s="48"/>
    </row>
    <row r="23" spans="1:15">
      <c r="A23" s="147">
        <v>2020</v>
      </c>
      <c r="B23" s="205">
        <v>25641</v>
      </c>
      <c r="C23" s="149">
        <f t="shared" si="6"/>
        <v>5.8844297987525884E-3</v>
      </c>
      <c r="D23" s="206">
        <v>2913</v>
      </c>
      <c r="E23" s="206">
        <v>1366</v>
      </c>
      <c r="F23" s="148">
        <f t="shared" si="1"/>
        <v>8.8022657054582911</v>
      </c>
      <c r="G23" s="60">
        <f t="shared" si="5"/>
        <v>1.4445633802816902</v>
      </c>
      <c r="H23" s="60">
        <f t="shared" si="4"/>
        <v>1.306864064602961</v>
      </c>
      <c r="I23" s="42"/>
      <c r="J23" s="167"/>
      <c r="K23" s="115"/>
      <c r="O23" s="48"/>
    </row>
    <row r="24" spans="1:15">
      <c r="A24" s="147">
        <v>2021</v>
      </c>
      <c r="B24" s="205">
        <v>27304</v>
      </c>
      <c r="C24" s="149">
        <f t="shared" si="6"/>
        <v>6.4857064857064772E-2</v>
      </c>
      <c r="D24" s="206">
        <v>3039</v>
      </c>
      <c r="E24" s="206">
        <v>1438</v>
      </c>
      <c r="F24" s="148">
        <f t="shared" si="1"/>
        <v>8.984534386311287</v>
      </c>
      <c r="G24" s="60">
        <f t="shared" si="5"/>
        <v>1.5382535211267605</v>
      </c>
      <c r="H24" s="60">
        <f t="shared" si="4"/>
        <v>1.3633916554508749</v>
      </c>
      <c r="I24" s="42"/>
      <c r="J24" s="167"/>
      <c r="K24" s="115"/>
      <c r="O24" s="48"/>
    </row>
    <row r="25" spans="1:15">
      <c r="A25" s="147">
        <v>2022</v>
      </c>
      <c r="B25" s="205">
        <v>27597</v>
      </c>
      <c r="C25" s="149">
        <f t="shared" si="6"/>
        <v>1.0731028420744249E-2</v>
      </c>
      <c r="D25" s="206">
        <v>3241</v>
      </c>
      <c r="E25" s="206">
        <v>1485</v>
      </c>
      <c r="F25" s="148">
        <f t="shared" si="1"/>
        <v>8.5149645171243442</v>
      </c>
      <c r="G25" s="60">
        <f t="shared" si="5"/>
        <v>1.5547605633802817</v>
      </c>
      <c r="H25" s="60">
        <f t="shared" si="4"/>
        <v>1.4540152534768955</v>
      </c>
      <c r="I25" s="146"/>
      <c r="J25" s="8"/>
      <c r="K25" s="115"/>
      <c r="O25" s="48"/>
    </row>
    <row r="26" spans="1:15">
      <c r="A26" s="147">
        <v>2023</v>
      </c>
      <c r="B26" s="205">
        <v>25939</v>
      </c>
      <c r="C26" s="149">
        <f t="shared" si="6"/>
        <v>-6.0078994093560878E-2</v>
      </c>
      <c r="D26" s="206">
        <v>3183</v>
      </c>
      <c r="E26" s="206">
        <v>1434</v>
      </c>
      <c r="F26" s="148">
        <f t="shared" si="1"/>
        <v>8.149230285893811</v>
      </c>
      <c r="G26" s="60">
        <f t="shared" si="5"/>
        <v>1.4613521126760562</v>
      </c>
      <c r="H26" s="60">
        <f t="shared" si="4"/>
        <v>1.4279946164199193</v>
      </c>
      <c r="I26" s="146"/>
      <c r="J26" s="8"/>
      <c r="K26" s="115"/>
      <c r="O26" s="48"/>
    </row>
    <row r="27" spans="1:15">
      <c r="A27" s="147">
        <v>2024</v>
      </c>
      <c r="B27" s="205">
        <v>24338</v>
      </c>
      <c r="C27" s="149">
        <f t="shared" ref="C27" si="7">B27/B26-1</f>
        <v>-6.1721731755271958E-2</v>
      </c>
      <c r="D27" s="206">
        <v>3001</v>
      </c>
      <c r="E27" s="206">
        <v>1375</v>
      </c>
      <c r="F27" s="148">
        <f t="shared" si="1"/>
        <v>8.109963345551483</v>
      </c>
      <c r="G27" s="60">
        <f t="shared" ref="G27" si="8">B27/B$4</f>
        <v>1.3711549295774648</v>
      </c>
      <c r="H27" s="60">
        <f t="shared" ref="H27" si="9">D27/D$4</f>
        <v>1.3463436518618215</v>
      </c>
      <c r="I27" s="146"/>
      <c r="J27" s="8"/>
      <c r="K27" s="115"/>
      <c r="O27" s="48"/>
    </row>
    <row r="28" spans="1:15">
      <c r="A28" s="37"/>
      <c r="C28" s="3"/>
      <c r="D28" s="3"/>
      <c r="E28" s="3"/>
      <c r="F28" s="3"/>
      <c r="G28" s="23"/>
      <c r="H28" s="4"/>
      <c r="I28" s="28"/>
      <c r="O28" s="48"/>
    </row>
    <row r="29" spans="1:15">
      <c r="A29" s="37"/>
      <c r="C29" s="3"/>
      <c r="D29" s="3"/>
      <c r="E29" s="3"/>
      <c r="F29" s="3"/>
      <c r="G29" s="23"/>
      <c r="H29" s="4"/>
      <c r="I29" s="28"/>
      <c r="O29" s="48"/>
    </row>
    <row r="30" spans="1:15" ht="12.75" customHeight="1">
      <c r="A30" s="37" t="s">
        <v>667</v>
      </c>
      <c r="O30" s="48"/>
    </row>
    <row r="31" spans="1:15" ht="12.75" customHeight="1">
      <c r="A31" t="s">
        <v>668</v>
      </c>
      <c r="O31" s="48"/>
    </row>
    <row r="32" spans="1:15" ht="12.75" customHeight="1">
      <c r="A32" t="s">
        <v>669</v>
      </c>
      <c r="O32" s="48"/>
    </row>
    <row r="33" spans="1:15" ht="12.75" customHeight="1">
      <c r="A33" s="104" t="s">
        <v>670</v>
      </c>
      <c r="O33" s="48"/>
    </row>
    <row r="34" spans="1:15" ht="12.75" customHeight="1">
      <c r="A34" s="104" t="s">
        <v>671</v>
      </c>
      <c r="O34" s="48"/>
    </row>
    <row r="35" spans="1:15" ht="12.75" customHeight="1">
      <c r="A35" s="1"/>
    </row>
    <row r="36" spans="1:15" ht="12.75" customHeight="1">
      <c r="A36" s="1"/>
    </row>
    <row r="37" spans="1:15" ht="38.25" customHeight="1">
      <c r="A37" s="1"/>
    </row>
    <row r="38" spans="1:15" ht="12.75" customHeight="1">
      <c r="A38" s="1"/>
      <c r="F38" s="29"/>
    </row>
    <row r="39" spans="1:15" ht="39" customHeight="1">
      <c r="A39" s="1"/>
    </row>
    <row r="40" spans="1:15" ht="12.75" customHeight="1">
      <c r="A40" s="1"/>
    </row>
    <row r="41" spans="1:15" ht="12.75" customHeight="1">
      <c r="A41" s="1"/>
    </row>
    <row r="42" spans="1:15" ht="12.75" customHeight="1">
      <c r="A42" s="1"/>
    </row>
    <row r="43" spans="1:15" ht="12.75" customHeight="1"/>
    <row r="44" spans="1:15" ht="12.75" customHeight="1"/>
    <row r="45" spans="1:15" ht="12.75" customHeight="1"/>
  </sheetData>
  <mergeCells count="2">
    <mergeCell ref="B2:F2"/>
    <mergeCell ref="L1:M1"/>
  </mergeCells>
  <phoneticPr fontId="6" type="noConversion"/>
  <hyperlinks>
    <hyperlink ref="J1" location="Contents!A1" display="Back to Contents" xr:uid="{00000000-0004-0000-2600-000000000000}"/>
    <hyperlink ref="L1:M1" location="Contents!A1" display="Back to Contents" xr:uid="{00000000-0004-0000-2600-000001000000}"/>
  </hyperlinks>
  <pageMargins left="0.7" right="0.7" top="0.75" bottom="0.75" header="0.3" footer="0.3"/>
  <pageSetup paperSize="8"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K26"/>
  <sheetViews>
    <sheetView workbookViewId="0"/>
  </sheetViews>
  <sheetFormatPr baseColWidth="10" defaultColWidth="8.83203125" defaultRowHeight="13"/>
  <cols>
    <col min="1" max="1" width="19.5" bestFit="1" customWidth="1"/>
    <col min="2" max="2" width="15.1640625" style="1" customWidth="1"/>
    <col min="3" max="3" width="12.6640625" style="1" customWidth="1"/>
    <col min="4" max="4" width="11.1640625" style="1" customWidth="1"/>
    <col min="5" max="5" width="13.33203125" style="1" customWidth="1"/>
    <col min="6" max="6" width="11.83203125" style="1" customWidth="1"/>
    <col min="7" max="7" width="10.5" style="1" bestFit="1" customWidth="1"/>
    <col min="8" max="8" width="10.5" style="1" customWidth="1"/>
    <col min="9" max="9" width="5.6640625" customWidth="1"/>
  </cols>
  <sheetData>
    <row r="1" spans="1:11" ht="26.25" customHeight="1">
      <c r="B1" s="103" t="s">
        <v>106</v>
      </c>
      <c r="C1" s="31"/>
      <c r="D1" s="31"/>
      <c r="E1" s="31"/>
      <c r="F1" s="31"/>
      <c r="G1" s="31"/>
      <c r="H1" s="31"/>
      <c r="J1" s="208" t="s">
        <v>77</v>
      </c>
      <c r="K1" s="208"/>
    </row>
    <row r="2" spans="1:11" ht="24">
      <c r="A2" s="42"/>
      <c r="B2" s="58" t="s">
        <v>107</v>
      </c>
      <c r="C2" s="58" t="s">
        <v>108</v>
      </c>
      <c r="D2" s="58" t="s">
        <v>109</v>
      </c>
      <c r="E2" s="58" t="s">
        <v>110</v>
      </c>
      <c r="F2" s="58" t="s">
        <v>111</v>
      </c>
      <c r="G2" s="61" t="s">
        <v>84</v>
      </c>
      <c r="H2" s="61" t="s">
        <v>85</v>
      </c>
    </row>
    <row r="3" spans="1:11">
      <c r="A3" s="42" t="s">
        <v>112</v>
      </c>
      <c r="B3" s="182">
        <v>19283.928139</v>
      </c>
      <c r="C3" s="182">
        <v>15954.092175</v>
      </c>
      <c r="D3" s="182">
        <v>9354.1542608</v>
      </c>
      <c r="E3" s="182">
        <v>1190.0289984000001</v>
      </c>
      <c r="F3" s="182">
        <v>3232.6116382999999</v>
      </c>
      <c r="G3" s="182">
        <v>731.20491558000003</v>
      </c>
      <c r="H3" s="45">
        <f>SUM(B3:G3)</f>
        <v>49746.020127079995</v>
      </c>
    </row>
    <row r="4" spans="1:11">
      <c r="A4" s="42" t="s">
        <v>113</v>
      </c>
      <c r="B4" s="183">
        <f t="shared" ref="B4:G4" si="0">B3/$H3</f>
        <v>0.3876476568324006</v>
      </c>
      <c r="C4" s="183">
        <f t="shared" si="0"/>
        <v>0.32071092590410361</v>
      </c>
      <c r="D4" s="183">
        <f t="shared" si="0"/>
        <v>0.18803824380129508</v>
      </c>
      <c r="E4" s="183">
        <f t="shared" si="0"/>
        <v>2.3922094578822193E-2</v>
      </c>
      <c r="F4" s="183">
        <f t="shared" si="0"/>
        <v>6.4982316777142113E-2</v>
      </c>
      <c r="G4" s="183">
        <f t="shared" si="0"/>
        <v>1.4698762106236466E-2</v>
      </c>
      <c r="H4" s="129"/>
    </row>
    <row r="6" spans="1:11">
      <c r="B6" s="32"/>
    </row>
    <row r="7" spans="1:11">
      <c r="B7" s="41"/>
      <c r="C7" s="41"/>
      <c r="D7" s="41"/>
      <c r="E7" s="41"/>
      <c r="F7" s="41"/>
      <c r="G7" s="41"/>
      <c r="H7" s="41"/>
    </row>
    <row r="8" spans="1:11">
      <c r="B8"/>
      <c r="C8"/>
      <c r="D8"/>
      <c r="E8"/>
      <c r="F8"/>
    </row>
    <row r="25" customFormat="1"/>
    <row r="26" customFormat="1"/>
  </sheetData>
  <mergeCells count="1">
    <mergeCell ref="J1:K1"/>
  </mergeCells>
  <phoneticPr fontId="0" type="noConversion"/>
  <hyperlinks>
    <hyperlink ref="J1:K1" location="Contents!A1" display="Back to Contents" xr:uid="{00000000-0004-0000-0300-000000000000}"/>
  </hyperlinks>
  <pageMargins left="0.75" right="0.75" top="1" bottom="1" header="0.5" footer="0.5"/>
  <pageSetup paperSize="9"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X102"/>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baseColWidth="10" defaultColWidth="8.83203125" defaultRowHeight="13"/>
  <cols>
    <col min="1" max="1" width="11.5" customWidth="1"/>
    <col min="2" max="2" width="19.6640625" customWidth="1"/>
    <col min="3" max="5" width="13.33203125" customWidth="1"/>
    <col min="6" max="6" width="15.1640625" customWidth="1"/>
    <col min="7" max="8" width="19.6640625" customWidth="1"/>
    <col min="9" max="9" width="13.33203125" customWidth="1"/>
    <col min="10" max="10" width="13.33203125" style="1" customWidth="1"/>
    <col min="11" max="12" width="13.33203125" customWidth="1"/>
    <col min="13" max="13" width="5.6640625" customWidth="1"/>
    <col min="14" max="15" width="16.83203125" customWidth="1"/>
    <col min="16" max="20" width="13.33203125" customWidth="1"/>
    <col min="21" max="21" width="15.83203125" customWidth="1"/>
    <col min="22" max="23" width="16.6640625" customWidth="1"/>
  </cols>
  <sheetData>
    <row r="1" spans="1:24" ht="30" customHeight="1">
      <c r="B1" s="17" t="s">
        <v>114</v>
      </c>
      <c r="C1" s="18"/>
      <c r="D1" s="18"/>
      <c r="E1" s="18"/>
      <c r="F1" s="18"/>
      <c r="G1" s="18"/>
      <c r="H1" s="18"/>
      <c r="I1" s="18"/>
      <c r="J1" s="19"/>
      <c r="K1" s="179"/>
      <c r="L1" s="18"/>
      <c r="M1" s="180"/>
      <c r="N1" s="17" t="s">
        <v>115</v>
      </c>
      <c r="O1" s="181"/>
      <c r="P1" s="181"/>
      <c r="Q1" s="181"/>
      <c r="R1" s="13"/>
      <c r="S1" s="13"/>
      <c r="T1" s="13"/>
      <c r="U1" s="208" t="s">
        <v>77</v>
      </c>
      <c r="V1" s="208"/>
      <c r="W1" s="13"/>
      <c r="X1" s="24"/>
    </row>
    <row r="2" spans="1:24" ht="28">
      <c r="A2" s="9" t="s">
        <v>78</v>
      </c>
      <c r="B2" s="2" t="s">
        <v>116</v>
      </c>
      <c r="C2" s="2" t="s">
        <v>117</v>
      </c>
      <c r="D2" s="2" t="s">
        <v>118</v>
      </c>
      <c r="E2" s="36" t="s">
        <v>119</v>
      </c>
      <c r="F2" s="2" t="s">
        <v>120</v>
      </c>
      <c r="G2" s="2" t="s">
        <v>121</v>
      </c>
      <c r="H2" s="2" t="s">
        <v>122</v>
      </c>
      <c r="I2" s="2" t="s">
        <v>123</v>
      </c>
      <c r="J2" s="2" t="s">
        <v>124</v>
      </c>
      <c r="K2" s="36" t="s">
        <v>125</v>
      </c>
      <c r="L2" s="2" t="s">
        <v>126</v>
      </c>
      <c r="N2" s="2" t="s">
        <v>127</v>
      </c>
      <c r="O2" s="2" t="s">
        <v>128</v>
      </c>
      <c r="P2" s="2" t="s">
        <v>129</v>
      </c>
      <c r="Q2" s="2" t="s">
        <v>130</v>
      </c>
      <c r="R2" s="2" t="s">
        <v>131</v>
      </c>
      <c r="S2" s="2" t="s">
        <v>84</v>
      </c>
      <c r="T2" s="2" t="s">
        <v>132</v>
      </c>
      <c r="U2" s="2" t="s">
        <v>133</v>
      </c>
      <c r="V2" s="2" t="s">
        <v>134</v>
      </c>
      <c r="W2" s="2" t="s">
        <v>135</v>
      </c>
      <c r="X2" s="2"/>
    </row>
    <row r="3" spans="1:24">
      <c r="A3" s="9">
        <v>2000</v>
      </c>
      <c r="B3" s="102">
        <f>'1.1, 1.2'!I3</f>
        <v>2494899</v>
      </c>
      <c r="C3" s="2"/>
      <c r="D3" s="2"/>
      <c r="E3" s="102">
        <v>3857.7</v>
      </c>
      <c r="F3" s="102">
        <f t="shared" ref="F3:F11" si="0">B3/E3</f>
        <v>646.73224978614201</v>
      </c>
      <c r="G3" s="102">
        <f>'1.1, 1.2'!B3/E3</f>
        <v>556.68507141561031</v>
      </c>
      <c r="H3" s="102">
        <f>'1.1, 1.2'!C3/E3</f>
        <v>90.047178370531668</v>
      </c>
      <c r="I3" s="102"/>
      <c r="J3" s="102"/>
      <c r="K3" s="36"/>
      <c r="L3" s="2"/>
      <c r="N3" s="2"/>
      <c r="O3" s="2"/>
      <c r="P3" s="2"/>
      <c r="Q3" s="2"/>
      <c r="R3" s="2"/>
      <c r="S3" s="2"/>
      <c r="T3" s="2"/>
      <c r="U3" s="2"/>
      <c r="V3" s="2"/>
      <c r="W3" s="2"/>
      <c r="X3" s="2"/>
    </row>
    <row r="4" spans="1:24">
      <c r="A4">
        <v>2001</v>
      </c>
      <c r="B4" s="102">
        <f>'1.1, 1.2'!I4</f>
        <v>2563696</v>
      </c>
      <c r="C4" s="25">
        <v>33.974900605000002</v>
      </c>
      <c r="D4" s="25">
        <v>2.5906566956999999</v>
      </c>
      <c r="E4" s="102">
        <v>3880.5</v>
      </c>
      <c r="F4" s="102">
        <f t="shared" si="0"/>
        <v>660.66125499291331</v>
      </c>
      <c r="G4" s="102">
        <f>'1.1, 1.2'!B4/E4</f>
        <v>570.46128076278831</v>
      </c>
      <c r="H4" s="102">
        <f>'1.1, 1.2'!C4/E4</f>
        <v>90.19997423012498</v>
      </c>
      <c r="I4" s="102">
        <f>C4*1000000/E4</f>
        <v>8755.2894227548004</v>
      </c>
      <c r="J4" s="102">
        <f t="shared" ref="J4:J15" si="1">C4/B4*1000000000</f>
        <v>13252.312522623588</v>
      </c>
      <c r="N4" s="25">
        <v>28.793861356000001</v>
      </c>
      <c r="O4" s="25">
        <v>5.1810392499000004</v>
      </c>
      <c r="P4" s="25">
        <v>2.1897917515</v>
      </c>
      <c r="Q4" s="25">
        <v>0.14008357890000001</v>
      </c>
      <c r="R4" s="25">
        <v>0.23200330320000001</v>
      </c>
      <c r="S4" s="25">
        <v>2.8778062100000001E-2</v>
      </c>
      <c r="T4" s="4">
        <f>SUM(N4:S4)</f>
        <v>36.565557301600009</v>
      </c>
      <c r="U4" s="102">
        <f t="shared" ref="U4:U26" si="2">T4/E4*1000000</f>
        <v>9422.8984155650069</v>
      </c>
      <c r="V4" s="48">
        <f t="shared" ref="V4:V26" si="3">N4/E4*1000000</f>
        <v>7420.1420837520936</v>
      </c>
      <c r="W4" s="48">
        <f t="shared" ref="W4:W26" si="4">O4/E4*1000000</f>
        <v>1335.1473392346347</v>
      </c>
    </row>
    <row r="5" spans="1:24">
      <c r="A5">
        <v>2002</v>
      </c>
      <c r="B5" s="102">
        <f>'1.1, 1.2'!I5</f>
        <v>2648077</v>
      </c>
      <c r="C5" s="25">
        <v>35.068487783000002</v>
      </c>
      <c r="D5" s="25">
        <v>2.6980797070000002</v>
      </c>
      <c r="E5" s="102">
        <v>3948.5</v>
      </c>
      <c r="F5" s="102">
        <f t="shared" si="0"/>
        <v>670.65391920982654</v>
      </c>
      <c r="G5" s="102">
        <f>'1.1, 1.2'!B5/E5</f>
        <v>580.57642142585792</v>
      </c>
      <c r="H5" s="102">
        <f>'1.1, 1.2'!C5/E5</f>
        <v>90.077497783968596</v>
      </c>
      <c r="I5" s="102">
        <f t="shared" ref="I5:I15" si="5">C5*1000000/E5</f>
        <v>8881.470883373433</v>
      </c>
      <c r="J5" s="102">
        <f t="shared" si="1"/>
        <v>13243.001537719636</v>
      </c>
      <c r="K5" s="23">
        <f t="shared" ref="K5:K26" si="6">E5/E4-1</f>
        <v>1.7523515010952284E-2</v>
      </c>
      <c r="L5" s="23">
        <f t="shared" ref="L5:L26" si="7">B5/B4-1</f>
        <v>3.2913808813525458E-2</v>
      </c>
      <c r="N5" s="25">
        <v>29.791220254999999</v>
      </c>
      <c r="O5" s="25">
        <v>5.2772675273000003</v>
      </c>
      <c r="P5" s="25">
        <v>2.283096606</v>
      </c>
      <c r="Q5" s="25">
        <v>0.1491045869</v>
      </c>
      <c r="R5" s="25">
        <v>0.22989826869999999</v>
      </c>
      <c r="S5" s="25">
        <v>3.5980245299999998E-2</v>
      </c>
      <c r="T5" s="4">
        <f t="shared" ref="T5:T19" si="8">SUM(N5:S5)</f>
        <v>37.7665674892</v>
      </c>
      <c r="U5" s="102">
        <f t="shared" si="2"/>
        <v>9564.7885245536272</v>
      </c>
      <c r="V5" s="48">
        <f t="shared" si="3"/>
        <v>7544.9462466759524</v>
      </c>
      <c r="W5" s="48">
        <f t="shared" si="4"/>
        <v>1336.5246365201976</v>
      </c>
    </row>
    <row r="6" spans="1:24">
      <c r="A6">
        <v>2003</v>
      </c>
      <c r="B6" s="102">
        <f>'1.1, 1.2'!I6</f>
        <v>2759558</v>
      </c>
      <c r="C6" s="25">
        <v>36.136789563999997</v>
      </c>
      <c r="D6" s="25">
        <v>2.7993464836999999</v>
      </c>
      <c r="E6" s="102">
        <v>4027.2</v>
      </c>
      <c r="F6" s="102">
        <f t="shared" si="0"/>
        <v>685.22993643226062</v>
      </c>
      <c r="G6" s="102">
        <f>'1.1, 1.2'!B6/E6</f>
        <v>594.74597735399288</v>
      </c>
      <c r="H6" s="102">
        <f>'1.1, 1.2'!C6/E6</f>
        <v>90.483959078267787</v>
      </c>
      <c r="I6" s="102">
        <f t="shared" si="5"/>
        <v>8973.1797685736983</v>
      </c>
      <c r="J6" s="102">
        <f t="shared" si="1"/>
        <v>13095.136816838058</v>
      </c>
      <c r="K6" s="23">
        <f t="shared" si="6"/>
        <v>1.9931619602380657E-2</v>
      </c>
      <c r="L6" s="23">
        <f t="shared" si="7"/>
        <v>4.2098851355153233E-2</v>
      </c>
      <c r="N6" s="25">
        <v>30.743407387000001</v>
      </c>
      <c r="O6" s="25">
        <v>5.3933821765000003</v>
      </c>
      <c r="P6" s="25">
        <v>2.3634194562999999</v>
      </c>
      <c r="Q6" s="25">
        <v>0.1589199238</v>
      </c>
      <c r="R6" s="25">
        <v>0.23248797569999999</v>
      </c>
      <c r="S6" s="25">
        <v>4.4519127899999997E-2</v>
      </c>
      <c r="T6" s="4">
        <f t="shared" si="8"/>
        <v>38.936136047200009</v>
      </c>
      <c r="U6" s="102">
        <f t="shared" si="2"/>
        <v>9668.2896422328195</v>
      </c>
      <c r="V6" s="48">
        <f t="shared" si="3"/>
        <v>7633.9410476261428</v>
      </c>
      <c r="W6" s="48">
        <f t="shared" si="4"/>
        <v>1339.2387208234009</v>
      </c>
    </row>
    <row r="7" spans="1:24">
      <c r="A7">
        <v>2004</v>
      </c>
      <c r="B7" s="102">
        <f>'1.1, 1.2'!I7</f>
        <v>2867157</v>
      </c>
      <c r="C7" s="25">
        <v>37.096378321000003</v>
      </c>
      <c r="D7" s="25">
        <v>2.9814158341999999</v>
      </c>
      <c r="E7" s="102">
        <v>4087.5</v>
      </c>
      <c r="F7" s="102">
        <f t="shared" si="0"/>
        <v>701.44513761467886</v>
      </c>
      <c r="G7" s="102">
        <f>'1.1, 1.2'!B7/E7</f>
        <v>609.40354740061161</v>
      </c>
      <c r="H7" s="102">
        <f>'1.1, 1.2'!C7/E7</f>
        <v>92.041590214067284</v>
      </c>
      <c r="I7" s="102">
        <f t="shared" si="5"/>
        <v>9075.5665617125396</v>
      </c>
      <c r="J7" s="102">
        <f t="shared" si="1"/>
        <v>12938.384023267648</v>
      </c>
      <c r="K7" s="23">
        <f t="shared" si="6"/>
        <v>1.4973182359952375E-2</v>
      </c>
      <c r="L7" s="23">
        <f t="shared" si="7"/>
        <v>3.8991389200734305E-2</v>
      </c>
      <c r="N7" s="25">
        <v>31.538261126999998</v>
      </c>
      <c r="O7" s="25">
        <v>5.5581171944000003</v>
      </c>
      <c r="P7" s="25">
        <v>2.5135817152</v>
      </c>
      <c r="Q7" s="25">
        <v>0.17595939499999999</v>
      </c>
      <c r="R7" s="25">
        <v>0.23848312190000001</v>
      </c>
      <c r="S7" s="25">
        <v>5.3391602099999998E-2</v>
      </c>
      <c r="T7" s="4">
        <f t="shared" si="8"/>
        <v>40.077794155599996</v>
      </c>
      <c r="U7" s="102">
        <f t="shared" si="2"/>
        <v>9804.964931033639</v>
      </c>
      <c r="V7" s="48">
        <f t="shared" si="3"/>
        <v>7715.7825387155954</v>
      </c>
      <c r="W7" s="48">
        <f t="shared" si="4"/>
        <v>1359.7840230948011</v>
      </c>
    </row>
    <row r="8" spans="1:24">
      <c r="A8">
        <v>2005</v>
      </c>
      <c r="B8" s="102">
        <f>'1.1, 1.2'!I8</f>
        <v>2967248</v>
      </c>
      <c r="C8" s="25">
        <v>37.380513203</v>
      </c>
      <c r="D8" s="25">
        <v>3.1114557337000002</v>
      </c>
      <c r="E8" s="102">
        <v>4133.8999999999996</v>
      </c>
      <c r="F8" s="102">
        <f t="shared" si="0"/>
        <v>717.78417475023593</v>
      </c>
      <c r="G8" s="102">
        <f>'1.1, 1.2'!B8/E8</f>
        <v>623.74924405525053</v>
      </c>
      <c r="H8" s="102">
        <f>'1.1, 1.2'!C8/E8</f>
        <v>94.034930694985377</v>
      </c>
      <c r="I8" s="102">
        <f t="shared" si="5"/>
        <v>9042.4328607368352</v>
      </c>
      <c r="J8" s="102">
        <f t="shared" si="1"/>
        <v>12597.704405900686</v>
      </c>
      <c r="K8" s="23">
        <f t="shared" si="6"/>
        <v>1.1351681957186388E-2</v>
      </c>
      <c r="L8" s="23">
        <f t="shared" si="7"/>
        <v>3.4909493969113026E-2</v>
      </c>
      <c r="N8" s="25">
        <v>31.719637732999999</v>
      </c>
      <c r="O8" s="25">
        <v>5.6608754701999997</v>
      </c>
      <c r="P8" s="25">
        <v>2.5825517555999999</v>
      </c>
      <c r="Q8" s="25">
        <v>0.18910520859999999</v>
      </c>
      <c r="R8" s="25">
        <v>0.26745753680000001</v>
      </c>
      <c r="S8" s="25">
        <v>7.2341232699999994E-2</v>
      </c>
      <c r="T8" s="4">
        <f t="shared" si="8"/>
        <v>40.491968936899994</v>
      </c>
      <c r="U8" s="102">
        <f t="shared" si="2"/>
        <v>9795.1012208568172</v>
      </c>
      <c r="V8" s="48">
        <f t="shared" si="3"/>
        <v>7673.0539522001018</v>
      </c>
      <c r="W8" s="48">
        <f t="shared" si="4"/>
        <v>1369.3789085851135</v>
      </c>
    </row>
    <row r="9" spans="1:24">
      <c r="A9">
        <v>2006</v>
      </c>
      <c r="B9" s="102">
        <f>'1.1, 1.2'!I9</f>
        <v>3029904</v>
      </c>
      <c r="C9" s="25">
        <v>37.283955489999997</v>
      </c>
      <c r="D9" s="25">
        <v>3.2234428538</v>
      </c>
      <c r="E9" s="102">
        <v>4184.6000000000004</v>
      </c>
      <c r="F9" s="102">
        <f t="shared" si="0"/>
        <v>724.06060316398214</v>
      </c>
      <c r="G9" s="102">
        <f>'1.1, 1.2'!B9/E9</f>
        <v>628.89069445108248</v>
      </c>
      <c r="H9" s="102">
        <f>'1.1, 1.2'!C9/E9</f>
        <v>95.169908712899669</v>
      </c>
      <c r="I9" s="102">
        <f t="shared" si="5"/>
        <v>8909.8015318070993</v>
      </c>
      <c r="J9" s="102">
        <f t="shared" si="1"/>
        <v>12305.325676985145</v>
      </c>
      <c r="K9" s="23">
        <f t="shared" si="6"/>
        <v>1.226444761605272E-2</v>
      </c>
      <c r="L9" s="23">
        <f t="shared" si="7"/>
        <v>2.1115862240028482E-2</v>
      </c>
      <c r="N9" s="25">
        <v>31.528972279000001</v>
      </c>
      <c r="O9" s="25">
        <v>5.7549832107999999</v>
      </c>
      <c r="P9" s="25">
        <v>2.6156818199999998</v>
      </c>
      <c r="Q9" s="25">
        <v>0.19687108270000001</v>
      </c>
      <c r="R9" s="25">
        <v>0.3037245415</v>
      </c>
      <c r="S9" s="25">
        <v>0.1071654095</v>
      </c>
      <c r="T9" s="4">
        <f t="shared" si="8"/>
        <v>40.5073983435</v>
      </c>
      <c r="U9" s="102">
        <f t="shared" si="2"/>
        <v>9680.1123986760958</v>
      </c>
      <c r="V9" s="48">
        <f t="shared" si="3"/>
        <v>7534.5247524255601</v>
      </c>
      <c r="W9" s="48">
        <f t="shared" si="4"/>
        <v>1375.2767793337475</v>
      </c>
    </row>
    <row r="10" spans="1:24">
      <c r="A10">
        <v>2007</v>
      </c>
      <c r="B10" s="102">
        <f>'1.1, 1.2'!I10</f>
        <v>3088957</v>
      </c>
      <c r="C10" s="25">
        <v>37.822155680000002</v>
      </c>
      <c r="D10" s="25">
        <v>3.2967308083</v>
      </c>
      <c r="E10" s="102">
        <v>4223.8</v>
      </c>
      <c r="F10" s="102">
        <f t="shared" si="0"/>
        <v>731.32179553956155</v>
      </c>
      <c r="G10" s="102">
        <f>'1.1, 1.2'!B10/E10</f>
        <v>634.35011127420807</v>
      </c>
      <c r="H10" s="102">
        <f>'1.1, 1.2'!C10/E10</f>
        <v>96.971684265353474</v>
      </c>
      <c r="I10" s="102">
        <f t="shared" si="5"/>
        <v>8954.5328093186217</v>
      </c>
      <c r="J10" s="102">
        <f t="shared" si="1"/>
        <v>12244.312782599434</v>
      </c>
      <c r="K10" s="23">
        <f t="shared" si="6"/>
        <v>9.3676814988290502E-3</v>
      </c>
      <c r="L10" s="23">
        <f t="shared" si="7"/>
        <v>1.9490056450633508E-2</v>
      </c>
      <c r="N10" s="25">
        <v>31.889545826999999</v>
      </c>
      <c r="O10" s="25">
        <v>5.9326098525999997</v>
      </c>
      <c r="P10" s="25">
        <v>2.6873636217999999</v>
      </c>
      <c r="Q10" s="25">
        <v>0.2040925914</v>
      </c>
      <c r="R10" s="25">
        <v>0.33703752999999997</v>
      </c>
      <c r="S10" s="25">
        <v>6.8237065099999994E-2</v>
      </c>
      <c r="T10" s="4">
        <f t="shared" si="8"/>
        <v>41.118886487900006</v>
      </c>
      <c r="U10" s="102">
        <f t="shared" si="2"/>
        <v>9735.0458089634922</v>
      </c>
      <c r="V10" s="48">
        <f t="shared" si="3"/>
        <v>7549.9658665183006</v>
      </c>
      <c r="W10" s="48">
        <f t="shared" si="4"/>
        <v>1404.5669427056205</v>
      </c>
    </row>
    <row r="11" spans="1:24">
      <c r="A11">
        <v>2008</v>
      </c>
      <c r="B11" s="102">
        <f>'1.1, 1.2'!I11</f>
        <v>3108981</v>
      </c>
      <c r="C11" s="25">
        <v>37.217040414000003</v>
      </c>
      <c r="D11" s="25">
        <v>3.3348349015999998</v>
      </c>
      <c r="E11" s="102">
        <v>4259.8</v>
      </c>
      <c r="F11" s="102">
        <f t="shared" si="0"/>
        <v>729.84201136203569</v>
      </c>
      <c r="G11" s="102">
        <f>'1.1, 1.2'!B11/E11</f>
        <v>632.17169820179345</v>
      </c>
      <c r="H11" s="102">
        <f>'1.1, 1.2'!C11/E11</f>
        <v>97.670313160242259</v>
      </c>
      <c r="I11" s="102">
        <f t="shared" si="5"/>
        <v>8736.8046420019728</v>
      </c>
      <c r="J11" s="102">
        <f t="shared" si="1"/>
        <v>11970.816294470762</v>
      </c>
      <c r="K11" s="23">
        <f t="shared" si="6"/>
        <v>8.5231308300581787E-3</v>
      </c>
      <c r="L11" s="23">
        <f t="shared" si="7"/>
        <v>6.4824469877695634E-3</v>
      </c>
      <c r="N11" s="25">
        <v>31.195061025000001</v>
      </c>
      <c r="O11" s="25">
        <v>6.0219793890000002</v>
      </c>
      <c r="P11" s="25">
        <v>2.6779459192999999</v>
      </c>
      <c r="Q11" s="25">
        <v>0.20948849380000001</v>
      </c>
      <c r="R11" s="25">
        <v>0.37639716909999998</v>
      </c>
      <c r="S11" s="25">
        <v>7.1003319300000006E-2</v>
      </c>
      <c r="T11" s="4">
        <f t="shared" si="8"/>
        <v>40.551875315500006</v>
      </c>
      <c r="U11" s="102">
        <f t="shared" si="2"/>
        <v>9519.6664903281853</v>
      </c>
      <c r="V11" s="48">
        <f t="shared" si="3"/>
        <v>7323.1280869993898</v>
      </c>
      <c r="W11" s="48">
        <f t="shared" si="4"/>
        <v>1413.6765550025823</v>
      </c>
    </row>
    <row r="12" spans="1:24">
      <c r="A12">
        <v>2009</v>
      </c>
      <c r="B12" s="102">
        <f>'1.1, 1.2'!I12</f>
        <v>3100266</v>
      </c>
      <c r="C12" s="25">
        <v>37.298115774999999</v>
      </c>
      <c r="D12" s="25">
        <v>3.2160558877000001</v>
      </c>
      <c r="E12" s="102">
        <v>4302.6000000000004</v>
      </c>
      <c r="F12" s="102">
        <f t="shared" ref="F12:F18" si="9">B12/E12</f>
        <v>720.55640775345137</v>
      </c>
      <c r="G12" s="102">
        <f>'1.1, 1.2'!B12/E12</f>
        <v>623.99711802166132</v>
      </c>
      <c r="H12" s="102">
        <f>'1.1, 1.2'!C12/E12</f>
        <v>96.559289731790074</v>
      </c>
      <c r="I12" s="102">
        <f t="shared" si="5"/>
        <v>8668.7388497652573</v>
      </c>
      <c r="J12" s="102">
        <f t="shared" si="1"/>
        <v>12030.617945363398</v>
      </c>
      <c r="K12" s="23">
        <f t="shared" si="6"/>
        <v>1.004742006666981E-2</v>
      </c>
      <c r="L12" s="23">
        <f t="shared" si="7"/>
        <v>-2.8031692699311828E-3</v>
      </c>
      <c r="N12" s="25">
        <v>31.282025381</v>
      </c>
      <c r="O12" s="25">
        <v>6.0160903937999999</v>
      </c>
      <c r="P12" s="25">
        <v>2.5371394973000001</v>
      </c>
      <c r="Q12" s="25">
        <v>0.2158982941</v>
      </c>
      <c r="R12" s="25">
        <v>0.39139476109999999</v>
      </c>
      <c r="S12" s="25">
        <v>7.1623335199999999E-2</v>
      </c>
      <c r="T12" s="4">
        <f t="shared" si="8"/>
        <v>40.514171662500004</v>
      </c>
      <c r="U12" s="102">
        <f t="shared" si="2"/>
        <v>9416.2068661971825</v>
      </c>
      <c r="V12" s="48">
        <f t="shared" si="3"/>
        <v>7270.4935111328032</v>
      </c>
      <c r="W12" s="48">
        <f t="shared" si="4"/>
        <v>1398.245338585971</v>
      </c>
    </row>
    <row r="13" spans="1:24">
      <c r="A13">
        <v>2010</v>
      </c>
      <c r="B13" s="102">
        <f>'1.1, 1.2'!I13</f>
        <v>3122871</v>
      </c>
      <c r="C13" s="25">
        <v>37.267948902999997</v>
      </c>
      <c r="D13" s="25">
        <v>3.2136740045000001</v>
      </c>
      <c r="E13" s="102">
        <v>4350.7</v>
      </c>
      <c r="F13" s="102">
        <f t="shared" si="9"/>
        <v>717.78587353759167</v>
      </c>
      <c r="G13" s="102">
        <f>'1.1, 1.2'!B13/E13</f>
        <v>621.81809823706533</v>
      </c>
      <c r="H13" s="102">
        <f>'1.1, 1.2'!C13/E13</f>
        <v>95.967775300526355</v>
      </c>
      <c r="I13" s="102">
        <f t="shared" si="5"/>
        <v>8565.9661440687705</v>
      </c>
      <c r="J13" s="102">
        <f t="shared" si="1"/>
        <v>11933.87395861052</v>
      </c>
      <c r="K13" s="23">
        <f t="shared" si="6"/>
        <v>1.1179286942778699E-2</v>
      </c>
      <c r="L13" s="23">
        <f t="shared" si="7"/>
        <v>7.2913098424458589E-3</v>
      </c>
      <c r="N13" s="25">
        <v>31.215311108000002</v>
      </c>
      <c r="O13" s="25">
        <v>6.0526377950999999</v>
      </c>
      <c r="P13" s="25">
        <v>2.5353934388999999</v>
      </c>
      <c r="Q13" s="25">
        <v>0.22336841800000001</v>
      </c>
      <c r="R13" s="25">
        <v>0.38654990369999997</v>
      </c>
      <c r="S13" s="25">
        <v>6.8362243899999994E-2</v>
      </c>
      <c r="T13" s="4">
        <f t="shared" si="8"/>
        <v>40.481622907599998</v>
      </c>
      <c r="U13" s="102">
        <f t="shared" si="2"/>
        <v>9304.6229130025058</v>
      </c>
      <c r="V13" s="48">
        <f t="shared" si="3"/>
        <v>7174.7790259038784</v>
      </c>
      <c r="W13" s="48">
        <f t="shared" si="4"/>
        <v>1391.1871181878778</v>
      </c>
    </row>
    <row r="14" spans="1:24">
      <c r="A14">
        <v>2011</v>
      </c>
      <c r="B14" s="102">
        <f>'1.1, 1.2'!I14</f>
        <v>3117951</v>
      </c>
      <c r="C14" s="25">
        <v>36.809983211000002</v>
      </c>
      <c r="D14" s="25">
        <v>3.2039222644000001</v>
      </c>
      <c r="E14" s="102">
        <v>4384</v>
      </c>
      <c r="F14" s="102">
        <f t="shared" si="9"/>
        <v>711.21145072992704</v>
      </c>
      <c r="G14" s="102">
        <f>'1.1, 1.2'!B14/E14</f>
        <v>615.46760948905114</v>
      </c>
      <c r="H14" s="102">
        <f>'1.1, 1.2'!C14/E14</f>
        <v>95.743841240875909</v>
      </c>
      <c r="I14" s="102">
        <f t="shared" si="5"/>
        <v>8396.4377762317527</v>
      </c>
      <c r="J14" s="102">
        <f t="shared" si="1"/>
        <v>11805.824790383173</v>
      </c>
      <c r="K14" s="23">
        <f t="shared" si="6"/>
        <v>7.6539407451674535E-3</v>
      </c>
      <c r="L14" s="23">
        <f t="shared" si="7"/>
        <v>-1.5754733384760744E-3</v>
      </c>
      <c r="N14" s="25">
        <v>30.732486829999999</v>
      </c>
      <c r="O14" s="25">
        <v>6.0774963809999996</v>
      </c>
      <c r="P14" s="25">
        <v>2.5402090068000001</v>
      </c>
      <c r="Q14" s="25">
        <v>0.22018518170000001</v>
      </c>
      <c r="R14" s="25">
        <v>0.37625434610000003</v>
      </c>
      <c r="S14" s="25">
        <v>6.7273729899999996E-2</v>
      </c>
      <c r="T14" s="4">
        <f t="shared" si="8"/>
        <v>40.013905475500003</v>
      </c>
      <c r="U14" s="102">
        <f t="shared" si="2"/>
        <v>9127.2594606523726</v>
      </c>
      <c r="V14" s="48">
        <f t="shared" si="3"/>
        <v>7010.1475433394153</v>
      </c>
      <c r="W14" s="48">
        <f t="shared" si="4"/>
        <v>1386.2902328923358</v>
      </c>
    </row>
    <row r="15" spans="1:24">
      <c r="A15">
        <v>2012</v>
      </c>
      <c r="B15" s="102">
        <f>'1.1, 1.2'!I15</f>
        <v>3166079</v>
      </c>
      <c r="C15" s="25">
        <v>36.883740594999999</v>
      </c>
      <c r="D15" s="25">
        <v>3.1966524449999998</v>
      </c>
      <c r="E15" s="102">
        <v>4408.1000000000004</v>
      </c>
      <c r="F15" s="102">
        <f t="shared" si="9"/>
        <v>718.24119235044566</v>
      </c>
      <c r="G15" s="102">
        <f>'1.1, 1.2'!B15/E15</f>
        <v>620.74975613075924</v>
      </c>
      <c r="H15" s="102">
        <f>'1.1, 1.2'!C15/E15</f>
        <v>97.491436219686477</v>
      </c>
      <c r="I15" s="102">
        <f t="shared" si="5"/>
        <v>8367.2649429459398</v>
      </c>
      <c r="J15" s="102">
        <f t="shared" si="1"/>
        <v>11649.658961447265</v>
      </c>
      <c r="K15" s="23">
        <f t="shared" si="6"/>
        <v>5.4972627737226443E-3</v>
      </c>
      <c r="L15" s="23">
        <f t="shared" si="7"/>
        <v>1.5435778176116299E-2</v>
      </c>
      <c r="N15" s="25">
        <v>30.701040501000001</v>
      </c>
      <c r="O15" s="25">
        <v>6.1827000941000003</v>
      </c>
      <c r="P15" s="25">
        <v>2.5272149542000002</v>
      </c>
      <c r="Q15" s="25">
        <v>0.22629749590000001</v>
      </c>
      <c r="R15" s="25">
        <v>0.37516623760000001</v>
      </c>
      <c r="S15" s="25">
        <v>6.7973757300000007E-2</v>
      </c>
      <c r="T15" s="4">
        <f t="shared" si="8"/>
        <v>40.080393040099999</v>
      </c>
      <c r="U15" s="102">
        <f t="shared" si="2"/>
        <v>9092.4418774755559</v>
      </c>
      <c r="V15" s="48">
        <f t="shared" si="3"/>
        <v>6964.6878475987387</v>
      </c>
      <c r="W15" s="48">
        <f t="shared" si="4"/>
        <v>1402.5770953698873</v>
      </c>
    </row>
    <row r="16" spans="1:24">
      <c r="A16">
        <v>2013</v>
      </c>
      <c r="B16" s="102">
        <f>'1.1, 1.2'!I16</f>
        <v>3243724</v>
      </c>
      <c r="C16" s="25">
        <v>37.430937847000003</v>
      </c>
      <c r="D16" s="25">
        <v>3.2686149847000001</v>
      </c>
      <c r="E16" s="102">
        <v>4442.1000000000004</v>
      </c>
      <c r="F16" s="102">
        <f t="shared" si="9"/>
        <v>730.2230926813894</v>
      </c>
      <c r="G16" s="102">
        <f>'1.1, 1.2'!B16/E16</f>
        <v>629.07633776817261</v>
      </c>
      <c r="H16" s="102">
        <f>'1.1, 1.2'!C16/E16</f>
        <v>101.14675491321671</v>
      </c>
      <c r="I16" s="102">
        <f t="shared" ref="I16:I27" si="10">C16*1000000/E16</f>
        <v>8426.4059447108357</v>
      </c>
      <c r="J16" s="102">
        <f t="shared" ref="J16:J27" si="11">C16/B16*1000000000</f>
        <v>11539.495298305281</v>
      </c>
      <c r="K16" s="23">
        <f t="shared" si="6"/>
        <v>7.7130736598534089E-3</v>
      </c>
      <c r="L16" s="23">
        <f t="shared" si="7"/>
        <v>2.4524024826923174E-2</v>
      </c>
      <c r="N16" s="25">
        <v>30.987405143</v>
      </c>
      <c r="O16" s="25">
        <v>6.4435327041999999</v>
      </c>
      <c r="P16" s="25">
        <v>2.5815469203000001</v>
      </c>
      <c r="Q16" s="25">
        <v>0.2328952168</v>
      </c>
      <c r="R16" s="25">
        <v>0.38339736829999999</v>
      </c>
      <c r="S16" s="25">
        <v>7.0775479399999994E-2</v>
      </c>
      <c r="T16" s="4">
        <f t="shared" si="8"/>
        <v>40.699552832000002</v>
      </c>
      <c r="U16" s="102">
        <f t="shared" si="2"/>
        <v>9162.2324648251943</v>
      </c>
      <c r="V16" s="48">
        <f t="shared" si="3"/>
        <v>6975.8459158956339</v>
      </c>
      <c r="W16" s="48">
        <f t="shared" si="4"/>
        <v>1450.5600288602236</v>
      </c>
    </row>
    <row r="17" spans="1:23">
      <c r="A17">
        <v>2014</v>
      </c>
      <c r="B17" s="102">
        <f>'1.1, 1.2'!I17</f>
        <v>3359336</v>
      </c>
      <c r="C17" s="25">
        <v>38.348175818000001</v>
      </c>
      <c r="D17" s="25">
        <v>3.3722476289999999</v>
      </c>
      <c r="E17" s="102">
        <v>4516.5</v>
      </c>
      <c r="F17" s="102">
        <f t="shared" si="9"/>
        <v>743.79187423890176</v>
      </c>
      <c r="G17" s="102">
        <f>'1.1, 1.2'!B17/E17</f>
        <v>638.47846784014166</v>
      </c>
      <c r="H17" s="102">
        <f>'1.1, 1.2'!C17/E17</f>
        <v>105.31340639876011</v>
      </c>
      <c r="I17" s="102">
        <f t="shared" si="10"/>
        <v>8490.6843392007086</v>
      </c>
      <c r="J17" s="102">
        <f t="shared" si="11"/>
        <v>11415.403466042098</v>
      </c>
      <c r="K17" s="23">
        <f t="shared" si="6"/>
        <v>1.6748835010467866E-2</v>
      </c>
      <c r="L17" s="23">
        <f t="shared" si="7"/>
        <v>3.5641750037919362E-2</v>
      </c>
      <c r="N17" s="25">
        <v>31.544275397</v>
      </c>
      <c r="O17" s="25">
        <v>6.8039004202999998</v>
      </c>
      <c r="P17" s="25">
        <v>2.6720142436000001</v>
      </c>
      <c r="Q17" s="25">
        <v>0.24231071360000001</v>
      </c>
      <c r="R17" s="25">
        <v>0.38810616520000002</v>
      </c>
      <c r="S17" s="25">
        <v>6.98165065E-2</v>
      </c>
      <c r="T17" s="4">
        <f t="shared" si="8"/>
        <v>41.720423446200002</v>
      </c>
      <c r="U17" s="102">
        <f t="shared" si="2"/>
        <v>9237.3349819993364</v>
      </c>
      <c r="V17" s="48">
        <f t="shared" si="3"/>
        <v>6984.2301332890511</v>
      </c>
      <c r="W17" s="48">
        <f t="shared" si="4"/>
        <v>1506.4542057566698</v>
      </c>
    </row>
    <row r="18" spans="1:23">
      <c r="A18">
        <v>2015</v>
      </c>
      <c r="B18" s="102">
        <f>'1.1, 1.2'!I18</f>
        <v>3482665</v>
      </c>
      <c r="C18" s="25">
        <v>39.789653102999999</v>
      </c>
      <c r="D18" s="25">
        <v>3.4460786361000002</v>
      </c>
      <c r="E18" s="102">
        <v>4609.3999999999996</v>
      </c>
      <c r="F18" s="102">
        <f t="shared" si="9"/>
        <v>755.55712240204809</v>
      </c>
      <c r="G18" s="102">
        <f>'1.1, 1.2'!B18/E18</f>
        <v>646.18410205232794</v>
      </c>
      <c r="H18" s="102">
        <f>'1.1, 1.2'!C18/E18</f>
        <v>109.37302034972015</v>
      </c>
      <c r="I18" s="102">
        <f t="shared" si="10"/>
        <v>8632.2847014795861</v>
      </c>
      <c r="J18" s="102">
        <f t="shared" si="11"/>
        <v>11425.059000219659</v>
      </c>
      <c r="K18" s="23">
        <f t="shared" si="6"/>
        <v>2.0569024687257853E-2</v>
      </c>
      <c r="L18" s="23">
        <f t="shared" si="7"/>
        <v>3.6712314576452076E-2</v>
      </c>
      <c r="N18" s="25">
        <v>32.551205054999997</v>
      </c>
      <c r="O18" s="25">
        <v>7.2384480478000004</v>
      </c>
      <c r="P18" s="25">
        <v>2.7277862900000001</v>
      </c>
      <c r="Q18" s="25">
        <v>0.24953836809999999</v>
      </c>
      <c r="R18" s="25">
        <v>0.39759978600000001</v>
      </c>
      <c r="S18" s="25">
        <v>7.1154192000000005E-2</v>
      </c>
      <c r="T18" s="4">
        <f t="shared" si="8"/>
        <v>43.235731738899993</v>
      </c>
      <c r="U18" s="102">
        <f t="shared" si="2"/>
        <v>9379.9044862454975</v>
      </c>
      <c r="V18" s="48">
        <f t="shared" si="3"/>
        <v>7061.9180489868531</v>
      </c>
      <c r="W18" s="48">
        <f t="shared" si="4"/>
        <v>1570.3666524493428</v>
      </c>
    </row>
    <row r="19" spans="1:23">
      <c r="A19">
        <v>2016</v>
      </c>
      <c r="B19" s="102">
        <f>'1.1, 1.2'!I19</f>
        <v>3630785</v>
      </c>
      <c r="C19" s="25">
        <v>41.676036938000003</v>
      </c>
      <c r="D19" s="25">
        <v>3.5457000760000001</v>
      </c>
      <c r="E19" s="102">
        <v>4714.1000000000004</v>
      </c>
      <c r="F19" s="102">
        <f t="shared" ref="F19:F27" si="12">B19/E19</f>
        <v>770.19685623979126</v>
      </c>
      <c r="G19" s="102">
        <f>'1.1, 1.2'!B19/E19</f>
        <v>655.51218684372407</v>
      </c>
      <c r="H19" s="102">
        <f>'1.1, 1.2'!C19/E19</f>
        <v>114.68466939606711</v>
      </c>
      <c r="I19" s="102">
        <f t="shared" si="10"/>
        <v>8840.7197424747028</v>
      </c>
      <c r="J19" s="102">
        <f t="shared" si="11"/>
        <v>11478.519641895624</v>
      </c>
      <c r="K19" s="23">
        <f t="shared" si="6"/>
        <v>2.2714453074152985E-2</v>
      </c>
      <c r="L19" s="23">
        <f t="shared" si="7"/>
        <v>4.2530648224850864E-2</v>
      </c>
      <c r="N19" s="25">
        <v>33.870257967000001</v>
      </c>
      <c r="O19" s="25">
        <v>7.8057789710999996</v>
      </c>
      <c r="P19" s="25">
        <v>2.8000313350999999</v>
      </c>
      <c r="Q19" s="25">
        <v>0.26183304200000002</v>
      </c>
      <c r="R19" s="25">
        <v>0.40844154599999999</v>
      </c>
      <c r="S19" s="25">
        <v>7.5394152899999997E-2</v>
      </c>
      <c r="T19" s="4">
        <f t="shared" si="8"/>
        <v>45.2217370141</v>
      </c>
      <c r="U19" s="102">
        <f t="shared" si="2"/>
        <v>9592.8675705012629</v>
      </c>
      <c r="V19" s="48">
        <f t="shared" si="3"/>
        <v>7184.8832156721328</v>
      </c>
      <c r="W19" s="48">
        <f t="shared" si="4"/>
        <v>1655.8365268237837</v>
      </c>
    </row>
    <row r="20" spans="1:23">
      <c r="A20">
        <v>2017</v>
      </c>
      <c r="B20" s="102">
        <f>'1.1, 1.2'!I20</f>
        <v>3782834</v>
      </c>
      <c r="C20" s="25">
        <v>43.071748045</v>
      </c>
      <c r="D20" s="25">
        <v>3.7049758937999999</v>
      </c>
      <c r="E20" s="102">
        <v>4813.6000000000004</v>
      </c>
      <c r="F20" s="102">
        <f t="shared" si="12"/>
        <v>785.86380255941492</v>
      </c>
      <c r="G20" s="102">
        <f>'1.1, 1.2'!B20/E20</f>
        <v>664.84128303141097</v>
      </c>
      <c r="H20" s="102">
        <f>'1.1, 1.2'!C20/E20</f>
        <v>121.02251952800398</v>
      </c>
      <c r="I20" s="102">
        <f t="shared" si="10"/>
        <v>8947.9283789679248</v>
      </c>
      <c r="J20" s="102">
        <f t="shared" si="11"/>
        <v>11386.105772814773</v>
      </c>
      <c r="K20" s="23">
        <f t="shared" si="6"/>
        <v>2.1106892089688412E-2</v>
      </c>
      <c r="L20" s="23">
        <f t="shared" si="7"/>
        <v>4.1877720658204831E-2</v>
      </c>
      <c r="N20" s="25">
        <v>34.678317618000001</v>
      </c>
      <c r="O20" s="25">
        <v>8.3934304273000002</v>
      </c>
      <c r="P20" s="25">
        <v>2.9347180812000002</v>
      </c>
      <c r="Q20" s="25">
        <v>0.27987546400000002</v>
      </c>
      <c r="R20" s="25">
        <v>0.41365758139999997</v>
      </c>
      <c r="S20" s="25">
        <v>7.6724767200000002E-2</v>
      </c>
      <c r="T20" s="4">
        <f t="shared" ref="T20:T27" si="13">SUM(N20:S20)</f>
        <v>46.776723939100002</v>
      </c>
      <c r="U20" s="102">
        <f t="shared" si="2"/>
        <v>9717.6175708617247</v>
      </c>
      <c r="V20" s="48">
        <f t="shared" si="3"/>
        <v>7204.2374975070634</v>
      </c>
      <c r="W20" s="48">
        <f t="shared" si="4"/>
        <v>1743.6908815231843</v>
      </c>
    </row>
    <row r="21" spans="1:23">
      <c r="A21">
        <v>2018</v>
      </c>
      <c r="B21" s="102">
        <f>'1.1, 1.2'!I21</f>
        <v>3898941</v>
      </c>
      <c r="C21" s="25">
        <v>44.127175571000002</v>
      </c>
      <c r="D21" s="25">
        <v>3.8222742479999998</v>
      </c>
      <c r="E21" s="102">
        <v>4900.6000000000004</v>
      </c>
      <c r="F21" s="102">
        <f t="shared" si="12"/>
        <v>795.60482389911431</v>
      </c>
      <c r="G21" s="102">
        <f>'1.1, 1.2'!B21/E21</f>
        <v>668.49793902787405</v>
      </c>
      <c r="H21" s="102">
        <f>'1.1, 1.2'!C21/E21</f>
        <v>127.10688487124024</v>
      </c>
      <c r="I21" s="102">
        <f t="shared" si="10"/>
        <v>9004.4434499857161</v>
      </c>
      <c r="J21" s="102">
        <f t="shared" si="11"/>
        <v>11317.733602791117</v>
      </c>
      <c r="K21" s="23">
        <f t="shared" si="6"/>
        <v>1.8073790925710487E-2</v>
      </c>
      <c r="L21" s="23">
        <f t="shared" si="7"/>
        <v>3.0693125841630975E-2</v>
      </c>
      <c r="N21" s="25">
        <v>35.169479668999998</v>
      </c>
      <c r="O21" s="25">
        <v>8.9576959010999992</v>
      </c>
      <c r="P21" s="25">
        <v>3.0202143011000002</v>
      </c>
      <c r="Q21" s="25">
        <v>0.29730640450000001</v>
      </c>
      <c r="R21" s="25">
        <v>0.42686606020000001</v>
      </c>
      <c r="S21" s="25">
        <v>7.7887482300000005E-2</v>
      </c>
      <c r="T21" s="4">
        <f t="shared" si="13"/>
        <v>47.949449818199987</v>
      </c>
      <c r="U21" s="102">
        <f t="shared" si="2"/>
        <v>9784.403913439166</v>
      </c>
      <c r="V21" s="48">
        <f t="shared" si="3"/>
        <v>7176.5660672162585</v>
      </c>
      <c r="W21" s="48">
        <f t="shared" si="4"/>
        <v>1827.8773825858057</v>
      </c>
    </row>
    <row r="22" spans="1:23">
      <c r="A22">
        <v>2019</v>
      </c>
      <c r="B22" s="102">
        <f>'1.1, 1.2'!I22</f>
        <v>3995344</v>
      </c>
      <c r="C22" s="25">
        <v>43.689741337999997</v>
      </c>
      <c r="D22" s="25">
        <v>3.8481009641999999</v>
      </c>
      <c r="E22" s="102">
        <v>4970.3</v>
      </c>
      <c r="F22" s="102">
        <f t="shared" si="12"/>
        <v>803.84363116914471</v>
      </c>
      <c r="G22" s="102">
        <f>'1.1, 1.2'!B22/E22</f>
        <v>671.33010079874452</v>
      </c>
      <c r="H22" s="102">
        <f>'1.1, 1.2'!C22/E22</f>
        <v>132.51353037040016</v>
      </c>
      <c r="I22" s="102">
        <f t="shared" si="10"/>
        <v>8790.161828863449</v>
      </c>
      <c r="J22" s="102">
        <f t="shared" si="11"/>
        <v>10935.163865239138</v>
      </c>
      <c r="K22" s="23">
        <f t="shared" si="6"/>
        <v>1.4222748234909988E-2</v>
      </c>
      <c r="L22" s="23">
        <f t="shared" si="7"/>
        <v>2.4725431854444535E-2</v>
      </c>
      <c r="N22" s="25">
        <v>34.434287847999997</v>
      </c>
      <c r="O22" s="25">
        <v>9.2554534900000007</v>
      </c>
      <c r="P22" s="25">
        <v>3.0341937451000001</v>
      </c>
      <c r="Q22" s="25">
        <v>0.3057840309</v>
      </c>
      <c r="R22" s="25">
        <v>0.4296148071</v>
      </c>
      <c r="S22" s="25">
        <v>7.8508381099999996E-2</v>
      </c>
      <c r="T22" s="4">
        <f t="shared" si="13"/>
        <v>47.537842302199998</v>
      </c>
      <c r="U22" s="102">
        <f t="shared" si="2"/>
        <v>9564.3808828843321</v>
      </c>
      <c r="V22" s="48">
        <f t="shared" si="3"/>
        <v>6928.0099486952486</v>
      </c>
      <c r="W22" s="48">
        <f t="shared" si="4"/>
        <v>1862.1518801681991</v>
      </c>
    </row>
    <row r="23" spans="1:23">
      <c r="A23">
        <v>2020</v>
      </c>
      <c r="B23" s="102">
        <f>'1.1, 1.2'!I23</f>
        <v>4036084</v>
      </c>
      <c r="C23" s="25">
        <v>41.989375168999999</v>
      </c>
      <c r="D23" s="25">
        <v>3.7607672266000001</v>
      </c>
      <c r="E23" s="102">
        <v>5072.3999999999996</v>
      </c>
      <c r="F23" s="102">
        <f t="shared" si="12"/>
        <v>795.69513445311884</v>
      </c>
      <c r="G23" s="102">
        <f>'1.1, 1.2'!B23/E23</f>
        <v>661.19272928002533</v>
      </c>
      <c r="H23" s="102">
        <f>'1.1, 1.2'!C23/E23</f>
        <v>134.50240517309362</v>
      </c>
      <c r="I23" s="102">
        <f t="shared" si="10"/>
        <v>8278.0094568646018</v>
      </c>
      <c r="J23" s="102">
        <f t="shared" si="11"/>
        <v>10403.493874012533</v>
      </c>
      <c r="K23" s="23">
        <f t="shared" si="6"/>
        <v>2.0542019596402561E-2</v>
      </c>
      <c r="L23" s="23">
        <f t="shared" si="7"/>
        <v>1.0196869155697286E-2</v>
      </c>
      <c r="N23" s="25">
        <v>32.704334705999997</v>
      </c>
      <c r="O23" s="25">
        <v>9.2850404631999996</v>
      </c>
      <c r="P23" s="25">
        <v>2.9965342963000001</v>
      </c>
      <c r="Q23" s="25">
        <v>0.25892712759999997</v>
      </c>
      <c r="R23" s="25">
        <v>0.42614507940000002</v>
      </c>
      <c r="S23" s="25">
        <v>7.9160723299999999E-2</v>
      </c>
      <c r="T23" s="4">
        <f t="shared" si="13"/>
        <v>45.750142395799998</v>
      </c>
      <c r="U23" s="102">
        <f t="shared" si="2"/>
        <v>9019.4271736850405</v>
      </c>
      <c r="V23" s="48">
        <f t="shared" si="3"/>
        <v>6447.5070392713505</v>
      </c>
      <c r="W23" s="48">
        <f t="shared" si="4"/>
        <v>1830.5024176326788</v>
      </c>
    </row>
    <row r="24" spans="1:23">
      <c r="A24">
        <v>2021</v>
      </c>
      <c r="B24" s="169">
        <f>'1.1, 1.2'!I24</f>
        <v>4122641</v>
      </c>
      <c r="C24" s="25">
        <v>42.325833088000003</v>
      </c>
      <c r="D24" s="25">
        <v>3.8958905822999998</v>
      </c>
      <c r="E24" s="102">
        <v>5084.6000000000004</v>
      </c>
      <c r="F24" s="102">
        <f t="shared" si="12"/>
        <v>810.80930653345388</v>
      </c>
      <c r="G24" s="3">
        <f>'1.1, 1.2'!B24/E24</f>
        <v>669.98308618180386</v>
      </c>
      <c r="H24" s="3">
        <f>'1.1, 1.2'!C24/E24</f>
        <v>140.82622035165008</v>
      </c>
      <c r="I24" s="102">
        <f t="shared" si="10"/>
        <v>8324.319137788616</v>
      </c>
      <c r="J24" s="3">
        <f t="shared" si="11"/>
        <v>10266.679317456941</v>
      </c>
      <c r="K24" s="23">
        <f t="shared" si="6"/>
        <v>2.4051730936047733E-3</v>
      </c>
      <c r="L24" s="23">
        <f t="shared" si="7"/>
        <v>2.1445787550506967E-2</v>
      </c>
      <c r="N24" s="25">
        <v>32.728259921000003</v>
      </c>
      <c r="O24" s="25">
        <v>9.5975731677000002</v>
      </c>
      <c r="P24" s="25">
        <v>3.1361363758</v>
      </c>
      <c r="Q24" s="25">
        <v>0.2492807906</v>
      </c>
      <c r="R24" s="25">
        <v>0.43092185249999998</v>
      </c>
      <c r="S24" s="25">
        <v>7.9551563399999997E-2</v>
      </c>
      <c r="T24" s="4">
        <f t="shared" si="13"/>
        <v>46.221723670999999</v>
      </c>
      <c r="U24" s="102">
        <f t="shared" si="2"/>
        <v>9090.5329172402944</v>
      </c>
      <c r="V24" s="48">
        <f t="shared" si="3"/>
        <v>6436.742304409393</v>
      </c>
      <c r="W24" s="48">
        <f t="shared" si="4"/>
        <v>1887.5768335168941</v>
      </c>
    </row>
    <row r="25" spans="1:23">
      <c r="A25">
        <v>2022</v>
      </c>
      <c r="B25" s="169">
        <f>'1.1, 1.2'!I25</f>
        <v>4195345</v>
      </c>
      <c r="C25" s="25">
        <v>43.200883623999999</v>
      </c>
      <c r="D25" s="25">
        <v>3.9628717187000002</v>
      </c>
      <c r="E25" s="102">
        <v>5081.7</v>
      </c>
      <c r="F25" s="102">
        <f t="shared" si="12"/>
        <v>825.57903851073468</v>
      </c>
      <c r="G25" s="102">
        <f>'1.1, 1.2'!B25/E25</f>
        <v>679.13198339138478</v>
      </c>
      <c r="H25" s="102">
        <f>'1.1, 1.2'!C25/E25</f>
        <v>146.44705511934984</v>
      </c>
      <c r="I25" s="102">
        <f t="shared" si="10"/>
        <v>8501.2660377432749</v>
      </c>
      <c r="J25" s="3">
        <f t="shared" si="11"/>
        <v>10297.337554837562</v>
      </c>
      <c r="K25" s="23">
        <f t="shared" si="6"/>
        <v>-5.7034968335767378E-4</v>
      </c>
      <c r="L25" s="23">
        <f t="shared" si="7"/>
        <v>1.7635297373698178E-2</v>
      </c>
      <c r="N25" s="25">
        <v>33.178034431999997</v>
      </c>
      <c r="O25" s="25">
        <v>10.022849192000001</v>
      </c>
      <c r="P25" s="25">
        <v>3.1893970685999999</v>
      </c>
      <c r="Q25" s="25">
        <v>0.25772311190000002</v>
      </c>
      <c r="R25" s="25">
        <v>0.42959519359999998</v>
      </c>
      <c r="S25" s="25">
        <v>8.6156344600000004E-2</v>
      </c>
      <c r="T25" s="4">
        <f t="shared" si="13"/>
        <v>47.1637553427</v>
      </c>
      <c r="U25" s="102">
        <f t="shared" si="2"/>
        <v>9281.097928390107</v>
      </c>
      <c r="V25" s="48">
        <f t="shared" si="3"/>
        <v>6528.9242639274253</v>
      </c>
      <c r="W25" s="48">
        <f t="shared" si="4"/>
        <v>1972.3417738158494</v>
      </c>
    </row>
    <row r="26" spans="1:23" ht="15">
      <c r="A26" s="195">
        <v>2023</v>
      </c>
      <c r="B26" s="169">
        <f>'1.1, 1.2'!I26</f>
        <v>4271435</v>
      </c>
      <c r="C26" s="25">
        <v>45.373717556000003</v>
      </c>
      <c r="D26" s="25">
        <v>4.0204082806999999</v>
      </c>
      <c r="E26" s="102">
        <v>5200</v>
      </c>
      <c r="F26" s="102">
        <f t="shared" si="12"/>
        <v>821.42980769230769</v>
      </c>
      <c r="G26" s="102">
        <f>'1.1, 1.2'!B26/E26</f>
        <v>674.98807692307696</v>
      </c>
      <c r="H26" s="102">
        <f>'1.1, 1.2'!C26/E26</f>
        <v>146.44173076923076</v>
      </c>
      <c r="I26" s="102">
        <f t="shared" si="10"/>
        <v>8725.7149146153843</v>
      </c>
      <c r="J26" s="3">
        <f t="shared" si="11"/>
        <v>10622.59347409009</v>
      </c>
      <c r="K26" s="23">
        <f t="shared" si="6"/>
        <v>2.3279611153747881E-2</v>
      </c>
      <c r="L26" s="23">
        <f t="shared" si="7"/>
        <v>1.8136768251478808E-2</v>
      </c>
      <c r="N26" s="25">
        <v>34.960388107999997</v>
      </c>
      <c r="O26" s="25">
        <v>10.413329448000001</v>
      </c>
      <c r="P26" s="25">
        <v>3.2170806860000001</v>
      </c>
      <c r="Q26" s="25">
        <v>0.29317319920000001</v>
      </c>
      <c r="R26" s="25">
        <v>0.42387084749999998</v>
      </c>
      <c r="S26" s="25">
        <v>8.6283548000000002E-2</v>
      </c>
      <c r="T26" s="4">
        <f t="shared" si="13"/>
        <v>49.394125836699992</v>
      </c>
      <c r="U26" s="102">
        <f t="shared" si="2"/>
        <v>9498.8703532115378</v>
      </c>
      <c r="V26" s="48">
        <f t="shared" si="3"/>
        <v>6723.1515592307687</v>
      </c>
      <c r="W26" s="48">
        <f t="shared" si="4"/>
        <v>2002.5633553846155</v>
      </c>
    </row>
    <row r="27" spans="1:23" ht="15">
      <c r="A27" s="195">
        <v>2024</v>
      </c>
      <c r="B27" s="169">
        <f>'1.1, 1.2'!I27</f>
        <v>4309833</v>
      </c>
      <c r="C27" s="25">
        <v>45.782203572999997</v>
      </c>
      <c r="D27" s="25">
        <v>4.0552051016000004</v>
      </c>
      <c r="E27" s="102">
        <v>5290.1</v>
      </c>
      <c r="F27" s="102">
        <f t="shared" si="12"/>
        <v>814.69783179902072</v>
      </c>
      <c r="G27" s="102">
        <f>'1.1, 1.2'!B27/E27</f>
        <v>668.1144023742462</v>
      </c>
      <c r="H27" s="102">
        <f>'1.1, 1.2'!C27/E27</f>
        <v>146.58342942477458</v>
      </c>
      <c r="I27" s="102">
        <f t="shared" si="10"/>
        <v>8654.3172289748763</v>
      </c>
      <c r="J27" s="3">
        <f t="shared" si="11"/>
        <v>10622.732614697599</v>
      </c>
      <c r="K27" s="23">
        <f>E27/E26-1</f>
        <v>1.7326923076923073E-2</v>
      </c>
      <c r="L27" s="23">
        <f>B27/B26-1</f>
        <v>8.9894847984341997E-3</v>
      </c>
      <c r="N27" s="25">
        <v>35.238020314000003</v>
      </c>
      <c r="O27" s="25">
        <v>10.544183259</v>
      </c>
      <c r="P27" s="25">
        <v>3.2326116382999999</v>
      </c>
      <c r="Q27" s="25">
        <v>0.31745892599999997</v>
      </c>
      <c r="R27" s="25">
        <v>0.41374598950000002</v>
      </c>
      <c r="S27" s="25">
        <v>9.1388547700000003E-2</v>
      </c>
      <c r="T27" s="4">
        <f t="shared" si="13"/>
        <v>49.837408674500004</v>
      </c>
      <c r="U27" s="102">
        <f>T27/E27*1000000</f>
        <v>9420.8821524167797</v>
      </c>
      <c r="V27" s="48">
        <f>N27/E27*1000000</f>
        <v>6661.1255579289618</v>
      </c>
      <c r="W27" s="48">
        <f>O27/E27*1000000</f>
        <v>1993.1916710459159</v>
      </c>
    </row>
    <row r="28" spans="1:23">
      <c r="J28" s="3"/>
    </row>
    <row r="29" spans="1:23">
      <c r="A29" t="s">
        <v>136</v>
      </c>
    </row>
    <row r="30" spans="1:23">
      <c r="A30" t="s">
        <v>137</v>
      </c>
    </row>
    <row r="31" spans="1:23" ht="84">
      <c r="A31" s="168" t="s">
        <v>138</v>
      </c>
      <c r="J31" s="9"/>
    </row>
    <row r="32" spans="1:23">
      <c r="J32"/>
    </row>
    <row r="33" spans="10:24">
      <c r="J33"/>
    </row>
    <row r="34" spans="10:24">
      <c r="J34"/>
      <c r="K34" s="8"/>
      <c r="L34" s="8"/>
      <c r="M34" s="106"/>
      <c r="N34" s="106"/>
      <c r="O34" s="106"/>
      <c r="P34" s="106"/>
      <c r="Q34" s="106"/>
      <c r="R34" s="106"/>
      <c r="S34" s="106"/>
      <c r="T34" s="106"/>
      <c r="U34" s="106"/>
      <c r="V34" s="106"/>
      <c r="W34" s="106"/>
      <c r="X34" s="8"/>
    </row>
    <row r="35" spans="10:24">
      <c r="J35"/>
      <c r="K35" s="8"/>
      <c r="L35" s="8"/>
      <c r="M35" s="106"/>
      <c r="N35" s="106"/>
      <c r="O35" s="106"/>
      <c r="P35" s="106"/>
      <c r="Q35" s="106"/>
      <c r="R35" s="106"/>
      <c r="S35" s="106"/>
      <c r="T35" s="106"/>
      <c r="U35" s="106"/>
      <c r="V35" s="106"/>
      <c r="W35" s="106"/>
      <c r="X35" s="8"/>
    </row>
    <row r="36" spans="10:24">
      <c r="J36"/>
      <c r="K36" s="8"/>
      <c r="L36" s="8"/>
      <c r="M36" s="106"/>
      <c r="N36" s="106"/>
      <c r="O36" s="106"/>
      <c r="P36" s="106"/>
      <c r="Q36" s="106"/>
      <c r="R36" s="106"/>
      <c r="S36" s="106"/>
      <c r="T36" s="106"/>
      <c r="U36" s="106"/>
      <c r="V36" s="106"/>
      <c r="W36" s="106"/>
      <c r="X36" s="8"/>
    </row>
    <row r="37" spans="10:24">
      <c r="J37"/>
      <c r="K37" s="8"/>
      <c r="L37" s="8"/>
      <c r="M37" s="106"/>
      <c r="N37" s="106"/>
      <c r="O37" s="106"/>
      <c r="P37" s="106"/>
      <c r="Q37" s="106"/>
      <c r="R37" s="106"/>
      <c r="S37" s="106"/>
      <c r="T37" s="106"/>
      <c r="U37" s="106"/>
      <c r="V37" s="106"/>
      <c r="W37" s="106"/>
      <c r="X37" s="8"/>
    </row>
    <row r="38" spans="10:24">
      <c r="J38"/>
      <c r="K38" s="8"/>
      <c r="L38" s="8"/>
      <c r="M38" s="106"/>
      <c r="N38" s="106"/>
      <c r="O38" s="106"/>
      <c r="P38" s="106"/>
      <c r="Q38" s="106"/>
      <c r="R38" s="106"/>
      <c r="S38" s="106"/>
      <c r="T38" s="106"/>
      <c r="U38" s="106"/>
      <c r="V38" s="106"/>
      <c r="W38" s="106"/>
      <c r="X38" s="8"/>
    </row>
    <row r="39" spans="10:24">
      <c r="J39"/>
      <c r="K39" s="8"/>
      <c r="L39" s="8"/>
      <c r="M39" s="106"/>
      <c r="N39" s="106"/>
      <c r="O39" s="106"/>
      <c r="P39" s="106"/>
      <c r="Q39" s="106"/>
      <c r="R39" s="106"/>
      <c r="S39" s="106"/>
      <c r="T39" s="106"/>
      <c r="U39" s="106"/>
      <c r="V39" s="106"/>
      <c r="W39" s="106"/>
      <c r="X39" s="8"/>
    </row>
    <row r="40" spans="10:24">
      <c r="J40"/>
      <c r="K40" s="8"/>
      <c r="L40" s="8"/>
      <c r="M40" s="106"/>
      <c r="N40" s="106"/>
      <c r="O40" s="106"/>
      <c r="P40" s="106"/>
      <c r="Q40" s="106"/>
      <c r="R40" s="106"/>
      <c r="S40" s="106"/>
      <c r="T40" s="106"/>
      <c r="U40" s="106"/>
      <c r="V40" s="106"/>
      <c r="W40" s="106"/>
      <c r="X40" s="8"/>
    </row>
    <row r="41" spans="10:24">
      <c r="J41"/>
      <c r="K41" s="8"/>
      <c r="L41" s="8"/>
      <c r="M41" s="106"/>
      <c r="N41" s="106"/>
      <c r="O41" s="106"/>
      <c r="P41" s="106"/>
      <c r="Q41" s="106"/>
      <c r="R41" s="106"/>
      <c r="S41" s="106"/>
      <c r="T41" s="106"/>
      <c r="U41" s="106"/>
      <c r="V41" s="106"/>
      <c r="W41" s="106"/>
      <c r="X41" s="8"/>
    </row>
    <row r="42" spans="10:24">
      <c r="J42"/>
      <c r="K42" s="8"/>
      <c r="L42" s="8"/>
      <c r="M42" s="106"/>
      <c r="N42" s="106"/>
      <c r="O42" s="106"/>
      <c r="P42" s="106"/>
      <c r="Q42" s="106"/>
      <c r="R42" s="106"/>
      <c r="S42" s="106"/>
      <c r="T42" s="106"/>
      <c r="U42" s="106"/>
      <c r="V42" s="106"/>
      <c r="W42" s="106"/>
      <c r="X42" s="8"/>
    </row>
    <row r="43" spans="10:24">
      <c r="J43"/>
      <c r="K43" s="8"/>
      <c r="L43" s="8"/>
      <c r="M43" s="106"/>
      <c r="N43" s="106"/>
      <c r="O43" s="106"/>
      <c r="P43" s="106"/>
      <c r="Q43" s="106"/>
      <c r="R43" s="106"/>
      <c r="S43" s="106"/>
      <c r="T43" s="106"/>
      <c r="U43" s="106"/>
      <c r="V43" s="106"/>
      <c r="W43" s="106"/>
      <c r="X43" s="8"/>
    </row>
    <row r="44" spans="10:24">
      <c r="J44"/>
      <c r="K44" s="8"/>
      <c r="L44" s="8"/>
      <c r="M44" s="106"/>
      <c r="N44" s="106"/>
      <c r="O44" s="106"/>
      <c r="P44" s="106"/>
      <c r="Q44" s="106"/>
      <c r="R44" s="106"/>
      <c r="S44" s="106"/>
      <c r="T44" s="106"/>
      <c r="U44" s="106"/>
      <c r="V44" s="106"/>
      <c r="W44" s="106"/>
      <c r="X44" s="8"/>
    </row>
    <row r="45" spans="10:24">
      <c r="J45"/>
      <c r="K45" s="8"/>
      <c r="L45" s="8"/>
      <c r="M45" s="106"/>
      <c r="N45" s="106"/>
      <c r="O45" s="106"/>
      <c r="P45" s="106"/>
      <c r="Q45" s="106"/>
      <c r="R45" s="106"/>
      <c r="S45" s="106"/>
      <c r="T45" s="106"/>
      <c r="U45" s="106"/>
      <c r="V45" s="106"/>
      <c r="W45" s="106"/>
      <c r="X45" s="8"/>
    </row>
    <row r="46" spans="10:24">
      <c r="J46"/>
      <c r="K46" s="8"/>
      <c r="L46" s="8"/>
      <c r="M46" s="106"/>
      <c r="N46" s="106"/>
      <c r="O46" s="106"/>
      <c r="P46" s="106"/>
      <c r="Q46" s="106"/>
      <c r="R46" s="106"/>
      <c r="S46" s="106"/>
      <c r="T46" s="106"/>
      <c r="U46" s="106"/>
      <c r="V46" s="106"/>
      <c r="W46" s="106"/>
      <c r="X46" s="8"/>
    </row>
    <row r="47" spans="10:24">
      <c r="J47"/>
      <c r="K47" s="8"/>
      <c r="L47" s="8"/>
      <c r="M47" s="106"/>
      <c r="N47" s="106"/>
      <c r="O47" s="106"/>
      <c r="P47" s="106"/>
      <c r="Q47" s="106"/>
      <c r="R47" s="106"/>
      <c r="S47" s="106"/>
      <c r="T47" s="106"/>
      <c r="U47" s="106"/>
      <c r="V47" s="106"/>
      <c r="W47" s="106"/>
      <c r="X47" s="8"/>
    </row>
    <row r="48" spans="10:24">
      <c r="J48"/>
      <c r="K48" s="8"/>
      <c r="L48" s="8"/>
      <c r="M48" s="106"/>
      <c r="N48" s="106"/>
      <c r="O48" s="106"/>
      <c r="P48" s="106"/>
      <c r="Q48" s="106"/>
      <c r="R48" s="106"/>
      <c r="S48" s="106"/>
      <c r="T48" s="106"/>
      <c r="U48" s="106"/>
      <c r="V48" s="106"/>
      <c r="W48" s="106"/>
      <c r="X48" s="8"/>
    </row>
    <row r="49" spans="10:24">
      <c r="J49"/>
      <c r="K49" s="8"/>
      <c r="L49" s="8"/>
      <c r="M49" s="106"/>
      <c r="N49" s="106"/>
      <c r="O49" s="106"/>
      <c r="P49" s="106"/>
      <c r="Q49" s="106"/>
      <c r="R49" s="106"/>
      <c r="S49" s="106"/>
      <c r="T49" s="106"/>
      <c r="U49" s="106"/>
      <c r="V49" s="106"/>
      <c r="W49" s="106"/>
      <c r="X49" s="8"/>
    </row>
    <row r="50" spans="10:24">
      <c r="J50"/>
    </row>
    <row r="63" spans="10:24">
      <c r="N63" s="7"/>
    </row>
    <row r="102" spans="14:14">
      <c r="N102" s="37"/>
    </row>
  </sheetData>
  <mergeCells count="1">
    <mergeCell ref="U1:V1"/>
  </mergeCells>
  <phoneticPr fontId="0" type="noConversion"/>
  <hyperlinks>
    <hyperlink ref="U1:V1" location="Contents!A1" display="Back to Contents" xr:uid="{00000000-0004-0000-0400-000000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AM44"/>
  <sheetViews>
    <sheetView workbookViewId="0"/>
  </sheetViews>
  <sheetFormatPr baseColWidth="10" defaultColWidth="8.83203125" defaultRowHeight="13"/>
  <cols>
    <col min="2" max="2" width="10" customWidth="1"/>
    <col min="3" max="3" width="10.33203125" customWidth="1"/>
    <col min="5" max="5" width="10.83203125" customWidth="1"/>
    <col min="7" max="7" width="16.33203125" customWidth="1"/>
    <col min="9" max="9" width="14.5" customWidth="1"/>
    <col min="12" max="12" width="19.83203125" customWidth="1"/>
    <col min="13" max="13" width="11.5" customWidth="1"/>
  </cols>
  <sheetData>
    <row r="1" spans="1:39" ht="21" customHeight="1">
      <c r="A1" s="104"/>
      <c r="B1" s="103" t="s">
        <v>139</v>
      </c>
      <c r="C1" s="18"/>
      <c r="D1" s="18"/>
      <c r="E1" s="18"/>
      <c r="F1" s="18"/>
      <c r="G1" s="18"/>
      <c r="H1" s="17"/>
      <c r="I1" s="18"/>
      <c r="J1" s="19"/>
      <c r="K1" s="13"/>
      <c r="L1" s="208" t="s">
        <v>77</v>
      </c>
      <c r="M1" s="208"/>
      <c r="N1" s="18"/>
      <c r="O1" s="18"/>
      <c r="P1" s="18"/>
      <c r="Q1" s="18"/>
      <c r="R1" s="18"/>
    </row>
    <row r="2" spans="1:39">
      <c r="A2" s="42"/>
      <c r="B2" s="49" t="s">
        <v>140</v>
      </c>
      <c r="C2" s="49" t="s">
        <v>141</v>
      </c>
      <c r="D2" s="49" t="s">
        <v>142</v>
      </c>
      <c r="E2" s="49" t="s">
        <v>143</v>
      </c>
      <c r="F2" s="49" t="s">
        <v>144</v>
      </c>
      <c r="G2" s="49" t="s">
        <v>145</v>
      </c>
      <c r="H2" s="49" t="s">
        <v>146</v>
      </c>
      <c r="I2" s="49" t="s">
        <v>147</v>
      </c>
      <c r="J2" s="49" t="s">
        <v>148</v>
      </c>
      <c r="K2" s="49" t="s">
        <v>149</v>
      </c>
      <c r="L2" s="49" t="s">
        <v>150</v>
      </c>
      <c r="M2" s="49" t="s">
        <v>151</v>
      </c>
    </row>
    <row r="3" spans="1:39">
      <c r="A3" s="42">
        <v>2001</v>
      </c>
      <c r="B3" s="65">
        <v>1.52</v>
      </c>
      <c r="C3" s="65">
        <v>11.262</v>
      </c>
      <c r="D3" s="65">
        <v>0.373</v>
      </c>
      <c r="E3" s="65">
        <v>1.3149999999999999</v>
      </c>
      <c r="F3" s="65">
        <v>0.96</v>
      </c>
      <c r="G3" s="65">
        <v>2.117</v>
      </c>
      <c r="H3" s="65">
        <v>3.6619999999999999</v>
      </c>
      <c r="I3" s="65">
        <v>1.175</v>
      </c>
      <c r="J3" s="65">
        <v>4.9610000000000003</v>
      </c>
      <c r="K3" s="65">
        <v>0.999</v>
      </c>
      <c r="L3" s="65">
        <v>8.2220000000000049</v>
      </c>
      <c r="M3" s="65">
        <v>36.566000000000003</v>
      </c>
    </row>
    <row r="4" spans="1:39">
      <c r="A4" s="42">
        <v>2002</v>
      </c>
      <c r="B4" s="65">
        <v>1.4410000000000001</v>
      </c>
      <c r="C4" s="65">
        <v>11.628</v>
      </c>
      <c r="D4" s="65">
        <v>0.38</v>
      </c>
      <c r="E4" s="65">
        <v>1.3620000000000001</v>
      </c>
      <c r="F4" s="65">
        <v>0.99299999999999999</v>
      </c>
      <c r="G4" s="65">
        <v>2.1419999999999999</v>
      </c>
      <c r="H4" s="65">
        <v>3.72</v>
      </c>
      <c r="I4" s="65">
        <v>1.2270000000000001</v>
      </c>
      <c r="J4" s="65">
        <v>5.2169999999999996</v>
      </c>
      <c r="K4" s="65">
        <v>0.98899999999999999</v>
      </c>
      <c r="L4" s="65">
        <v>8.6680000000000028</v>
      </c>
      <c r="M4" s="65">
        <v>37.767000000000003</v>
      </c>
    </row>
    <row r="5" spans="1:39">
      <c r="A5" s="42">
        <v>2003</v>
      </c>
      <c r="B5" s="65">
        <v>1.4730000000000001</v>
      </c>
      <c r="C5" s="65">
        <v>12.055999999999999</v>
      </c>
      <c r="D5" s="65">
        <v>0.38300000000000001</v>
      </c>
      <c r="E5" s="65">
        <v>1.3959999999999999</v>
      </c>
      <c r="F5" s="65">
        <v>1.008</v>
      </c>
      <c r="G5" s="65">
        <v>2.1800000000000002</v>
      </c>
      <c r="H5" s="65">
        <v>3.782</v>
      </c>
      <c r="I5" s="65">
        <v>1.278</v>
      </c>
      <c r="J5" s="65">
        <v>5.4249999999999998</v>
      </c>
      <c r="K5" s="65">
        <v>1.006</v>
      </c>
      <c r="L5" s="65">
        <v>8.9490000000000016</v>
      </c>
      <c r="M5" s="65">
        <v>38.936</v>
      </c>
    </row>
    <row r="6" spans="1:39">
      <c r="A6" s="42">
        <v>2004</v>
      </c>
      <c r="B6" s="65">
        <v>1.534</v>
      </c>
      <c r="C6" s="65">
        <v>12.352</v>
      </c>
      <c r="D6" s="65">
        <v>0.39400000000000002</v>
      </c>
      <c r="E6" s="65">
        <v>1.4410000000000001</v>
      </c>
      <c r="F6" s="65">
        <v>1.0309999999999999</v>
      </c>
      <c r="G6" s="65">
        <v>2.2250000000000001</v>
      </c>
      <c r="H6" s="65">
        <v>3.8639999999999999</v>
      </c>
      <c r="I6" s="65">
        <v>1.335</v>
      </c>
      <c r="J6" s="65">
        <v>5.5970000000000004</v>
      </c>
      <c r="K6" s="65">
        <v>1.0229999999999999</v>
      </c>
      <c r="L6" s="65">
        <v>9.2819999999999965</v>
      </c>
      <c r="M6" s="65">
        <v>40.078000000000003</v>
      </c>
    </row>
    <row r="7" spans="1:39" ht="15">
      <c r="A7" s="42">
        <v>2005</v>
      </c>
      <c r="B7" s="65">
        <v>1.575</v>
      </c>
      <c r="C7" s="65">
        <v>12.472</v>
      </c>
      <c r="D7" s="65">
        <v>0.39300000000000002</v>
      </c>
      <c r="E7" s="65">
        <v>1.448</v>
      </c>
      <c r="F7" s="65">
        <v>1.0489999999999999</v>
      </c>
      <c r="G7" s="65">
        <v>2.2269999999999999</v>
      </c>
      <c r="H7" s="65">
        <v>3.85</v>
      </c>
      <c r="I7" s="65">
        <v>1.3480000000000001</v>
      </c>
      <c r="J7" s="65">
        <v>5.6059999999999999</v>
      </c>
      <c r="K7" s="65">
        <v>1.0229999999999999</v>
      </c>
      <c r="L7" s="65">
        <v>9.5009999999999941</v>
      </c>
      <c r="M7" s="65">
        <v>40.491999999999997</v>
      </c>
      <c r="P7" s="195"/>
      <c r="Q7" s="195"/>
      <c r="R7" s="195"/>
      <c r="S7" s="195"/>
      <c r="T7" s="195"/>
      <c r="U7" s="195"/>
      <c r="V7" s="195"/>
      <c r="W7" s="195"/>
      <c r="X7" s="195"/>
      <c r="Y7" s="195"/>
      <c r="Z7" s="195"/>
      <c r="AA7" s="195"/>
      <c r="AB7" s="195"/>
      <c r="AC7" s="195"/>
      <c r="AD7" s="195"/>
      <c r="AE7" s="195"/>
      <c r="AF7" s="195"/>
      <c r="AG7" s="195"/>
      <c r="AH7" s="195"/>
      <c r="AI7" s="195"/>
      <c r="AJ7" s="195"/>
      <c r="AK7" s="195"/>
      <c r="AL7" s="195"/>
      <c r="AM7" s="195"/>
    </row>
    <row r="8" spans="1:39" ht="15">
      <c r="A8" s="42">
        <v>2006</v>
      </c>
      <c r="B8" s="65">
        <v>1.597</v>
      </c>
      <c r="C8" s="65">
        <v>12.452</v>
      </c>
      <c r="D8" s="65">
        <v>0.38900000000000001</v>
      </c>
      <c r="E8" s="65">
        <v>1.4530000000000001</v>
      </c>
      <c r="F8" s="65">
        <v>1.0489999999999999</v>
      </c>
      <c r="G8" s="65">
        <v>2.2210000000000001</v>
      </c>
      <c r="H8" s="65">
        <v>3.8050000000000002</v>
      </c>
      <c r="I8" s="65">
        <v>1.3420000000000001</v>
      </c>
      <c r="J8" s="65">
        <v>5.609</v>
      </c>
      <c r="K8" s="65">
        <v>1.0229999999999999</v>
      </c>
      <c r="L8" s="65">
        <v>9.5670000000000037</v>
      </c>
      <c r="M8" s="65">
        <v>40.506999999999998</v>
      </c>
      <c r="P8" s="195"/>
      <c r="Q8" s="195"/>
      <c r="R8" s="195"/>
      <c r="S8" s="195"/>
      <c r="T8" s="195"/>
      <c r="U8" s="195"/>
      <c r="V8" s="195"/>
      <c r="W8" s="195"/>
      <c r="X8" s="195"/>
      <c r="Y8" s="195"/>
      <c r="Z8" s="195"/>
      <c r="AA8" s="195"/>
      <c r="AB8" s="195"/>
      <c r="AC8" s="195"/>
      <c r="AD8" s="195"/>
      <c r="AE8" s="195"/>
      <c r="AF8" s="195"/>
      <c r="AG8" s="195"/>
      <c r="AH8" s="195"/>
      <c r="AI8" s="195"/>
      <c r="AJ8" s="195"/>
      <c r="AK8" s="195"/>
      <c r="AL8" s="195"/>
      <c r="AM8" s="195"/>
    </row>
    <row r="9" spans="1:39" ht="15">
      <c r="A9" s="42">
        <v>2007</v>
      </c>
      <c r="B9" s="65">
        <v>1.619</v>
      </c>
      <c r="C9" s="65">
        <v>12.547000000000001</v>
      </c>
      <c r="D9" s="65">
        <v>0.39900000000000002</v>
      </c>
      <c r="E9" s="65">
        <v>1.474</v>
      </c>
      <c r="F9" s="65">
        <v>1.081</v>
      </c>
      <c r="G9" s="65">
        <v>2.2599999999999998</v>
      </c>
      <c r="H9" s="65">
        <v>3.8490000000000002</v>
      </c>
      <c r="I9" s="65">
        <v>1.385</v>
      </c>
      <c r="J9" s="65">
        <v>5.74</v>
      </c>
      <c r="K9" s="65">
        <v>1.0409999999999999</v>
      </c>
      <c r="L9" s="65">
        <v>9.7239999999999931</v>
      </c>
      <c r="M9" s="65">
        <v>41.119</v>
      </c>
      <c r="P9" s="195"/>
      <c r="Q9" s="195"/>
      <c r="R9" s="195"/>
      <c r="S9" s="195"/>
      <c r="T9" s="195"/>
      <c r="U9" s="195"/>
      <c r="V9" s="195"/>
      <c r="W9" s="195"/>
      <c r="X9" s="195"/>
      <c r="Y9" s="195"/>
      <c r="Z9" s="195"/>
      <c r="AA9" s="195"/>
      <c r="AB9" s="195"/>
      <c r="AC9" s="195"/>
      <c r="AD9" s="195"/>
      <c r="AE9" s="195"/>
      <c r="AF9" s="195"/>
      <c r="AG9" s="195"/>
      <c r="AH9" s="195"/>
      <c r="AI9" s="195"/>
      <c r="AJ9" s="195"/>
      <c r="AK9" s="195"/>
      <c r="AL9" s="195"/>
      <c r="AM9" s="195"/>
    </row>
    <row r="10" spans="1:39" ht="15">
      <c r="A10" s="42">
        <v>2008</v>
      </c>
      <c r="B10" s="65">
        <v>1.5980000000000001</v>
      </c>
      <c r="C10" s="65">
        <v>12.362</v>
      </c>
      <c r="D10" s="65">
        <v>0.38300000000000001</v>
      </c>
      <c r="E10" s="65">
        <v>1.448</v>
      </c>
      <c r="F10" s="65">
        <v>1.08</v>
      </c>
      <c r="G10" s="65">
        <v>2.2050000000000001</v>
      </c>
      <c r="H10" s="65">
        <v>3.7610000000000001</v>
      </c>
      <c r="I10" s="65">
        <v>1.365</v>
      </c>
      <c r="J10" s="65">
        <v>5.6980000000000004</v>
      </c>
      <c r="K10" s="65">
        <v>1.0449999999999999</v>
      </c>
      <c r="L10" s="65">
        <v>9.6069999999999993</v>
      </c>
      <c r="M10" s="65">
        <v>40.552</v>
      </c>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row>
    <row r="11" spans="1:39" ht="15">
      <c r="A11" s="42">
        <v>2009</v>
      </c>
      <c r="B11" s="65">
        <v>1.5840000000000001</v>
      </c>
      <c r="C11" s="65">
        <v>12.324</v>
      </c>
      <c r="D11" s="65">
        <v>0.378</v>
      </c>
      <c r="E11" s="65">
        <v>1.4410000000000001</v>
      </c>
      <c r="F11" s="65">
        <v>1.0880000000000001</v>
      </c>
      <c r="G11" s="65">
        <v>2.1970000000000001</v>
      </c>
      <c r="H11" s="65">
        <v>3.76</v>
      </c>
      <c r="I11" s="65">
        <v>1.3540000000000001</v>
      </c>
      <c r="J11" s="65">
        <v>5.74</v>
      </c>
      <c r="K11" s="65">
        <v>1.06</v>
      </c>
      <c r="L11" s="65">
        <v>9.5880000000000045</v>
      </c>
      <c r="M11" s="65">
        <v>40.514000000000003</v>
      </c>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row>
    <row r="12" spans="1:39" ht="15">
      <c r="A12" s="42">
        <v>2010</v>
      </c>
      <c r="B12" s="65">
        <v>1.5720000000000001</v>
      </c>
      <c r="C12" s="65">
        <v>12.353999999999999</v>
      </c>
      <c r="D12" s="65">
        <v>0.379</v>
      </c>
      <c r="E12" s="65">
        <v>1.429</v>
      </c>
      <c r="F12" s="65">
        <v>1.087</v>
      </c>
      <c r="G12" s="65">
        <v>2.1829999999999998</v>
      </c>
      <c r="H12" s="65">
        <v>3.766</v>
      </c>
      <c r="I12" s="65">
        <v>1.341</v>
      </c>
      <c r="J12" s="65">
        <v>5.7160000000000002</v>
      </c>
      <c r="K12" s="65">
        <v>1.056</v>
      </c>
      <c r="L12" s="65">
        <v>9.5990000000000002</v>
      </c>
      <c r="M12" s="65">
        <v>40.481999999999999</v>
      </c>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row>
    <row r="13" spans="1:39" ht="15">
      <c r="A13" s="42">
        <v>2011</v>
      </c>
      <c r="B13" s="65">
        <v>1.5409999999999999</v>
      </c>
      <c r="C13" s="65">
        <v>12.326000000000001</v>
      </c>
      <c r="D13" s="65">
        <v>0.372</v>
      </c>
      <c r="E13" s="65">
        <v>1.401</v>
      </c>
      <c r="F13" s="65">
        <v>1.0620000000000001</v>
      </c>
      <c r="G13" s="65">
        <v>2.1190000000000002</v>
      </c>
      <c r="H13" s="65">
        <v>3.7040000000000002</v>
      </c>
      <c r="I13" s="65">
        <v>1.3280000000000001</v>
      </c>
      <c r="J13" s="65">
        <v>5.6260000000000003</v>
      </c>
      <c r="K13" s="65">
        <v>1.04</v>
      </c>
      <c r="L13" s="65">
        <v>9.495000000000001</v>
      </c>
      <c r="M13" s="65">
        <v>40.014000000000003</v>
      </c>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row>
    <row r="14" spans="1:39" ht="15">
      <c r="A14" s="42">
        <v>2012</v>
      </c>
      <c r="B14" s="65">
        <v>1.528</v>
      </c>
      <c r="C14" s="65">
        <v>12.502000000000001</v>
      </c>
      <c r="D14" s="65">
        <v>0.36299999999999999</v>
      </c>
      <c r="E14" s="65">
        <v>1.385</v>
      </c>
      <c r="F14" s="65">
        <v>1.0589999999999999</v>
      </c>
      <c r="G14" s="65">
        <v>2.1019999999999999</v>
      </c>
      <c r="H14" s="65">
        <v>3.6619999999999999</v>
      </c>
      <c r="I14" s="65">
        <v>1.3140000000000001</v>
      </c>
      <c r="J14" s="65">
        <v>5.7539999999999996</v>
      </c>
      <c r="K14" s="65">
        <v>1.0349999999999999</v>
      </c>
      <c r="L14" s="65">
        <v>9.3760000000000012</v>
      </c>
      <c r="M14" s="65">
        <v>40.08</v>
      </c>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row>
    <row r="15" spans="1:39" ht="15">
      <c r="A15" s="42">
        <v>2013</v>
      </c>
      <c r="B15" s="65">
        <v>1.5449999999999999</v>
      </c>
      <c r="C15" s="65">
        <v>12.693</v>
      </c>
      <c r="D15" s="65">
        <v>0.36499999999999999</v>
      </c>
      <c r="E15" s="65">
        <v>1.39</v>
      </c>
      <c r="F15" s="65">
        <v>1.069</v>
      </c>
      <c r="G15" s="65">
        <v>2.1019999999999999</v>
      </c>
      <c r="H15" s="65">
        <v>3.6850000000000001</v>
      </c>
      <c r="I15" s="65">
        <v>1.33</v>
      </c>
      <c r="J15" s="65">
        <v>5.9710000000000001</v>
      </c>
      <c r="K15" s="65">
        <v>1.0369999999999999</v>
      </c>
      <c r="L15" s="65">
        <v>9.5130000000000017</v>
      </c>
      <c r="M15" s="65">
        <v>40.700000000000003</v>
      </c>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row>
    <row r="16" spans="1:39" ht="15">
      <c r="A16" s="42">
        <v>2014</v>
      </c>
      <c r="B16" s="65">
        <v>1.5740000000000001</v>
      </c>
      <c r="C16" s="65">
        <v>13.093</v>
      </c>
      <c r="D16" s="65">
        <v>0.36699999999999999</v>
      </c>
      <c r="E16" s="65">
        <v>1.405</v>
      </c>
      <c r="F16" s="65">
        <v>1.0780000000000001</v>
      </c>
      <c r="G16" s="65">
        <v>2.149</v>
      </c>
      <c r="H16" s="65">
        <v>3.714</v>
      </c>
      <c r="I16" s="65">
        <v>1.3580000000000001</v>
      </c>
      <c r="J16" s="65">
        <v>6.1790000000000003</v>
      </c>
      <c r="K16" s="65">
        <v>1.056</v>
      </c>
      <c r="L16" s="65">
        <v>9.7469999999999963</v>
      </c>
      <c r="M16" s="65">
        <v>41.72</v>
      </c>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row>
    <row r="17" spans="1:39" ht="15">
      <c r="A17" s="42">
        <v>2015</v>
      </c>
      <c r="B17" s="65">
        <v>1.6259999999999999</v>
      </c>
      <c r="C17" s="65">
        <v>13.72</v>
      </c>
      <c r="D17" s="65">
        <v>0.372</v>
      </c>
      <c r="E17" s="65">
        <v>1.4470000000000001</v>
      </c>
      <c r="F17" s="65">
        <v>1.089</v>
      </c>
      <c r="G17" s="65">
        <v>2.1869999999999998</v>
      </c>
      <c r="H17" s="65">
        <v>3.7789999999999999</v>
      </c>
      <c r="I17" s="65">
        <v>1.415</v>
      </c>
      <c r="J17" s="65">
        <v>6.3730000000000002</v>
      </c>
      <c r="K17" s="65">
        <v>1.085</v>
      </c>
      <c r="L17" s="65">
        <v>10.143000000000001</v>
      </c>
      <c r="M17" s="65">
        <v>43.235999999999997</v>
      </c>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row>
    <row r="18" spans="1:39" ht="15">
      <c r="A18" s="42">
        <v>2016</v>
      </c>
      <c r="B18" s="65">
        <v>1.7050000000000001</v>
      </c>
      <c r="C18" s="65">
        <v>14.477</v>
      </c>
      <c r="D18" s="65">
        <v>0.38300000000000001</v>
      </c>
      <c r="E18" s="65">
        <v>1.5149999999999999</v>
      </c>
      <c r="F18" s="65">
        <v>1.1100000000000001</v>
      </c>
      <c r="G18" s="65">
        <v>2.2490000000000001</v>
      </c>
      <c r="H18" s="65">
        <v>3.9079999999999999</v>
      </c>
      <c r="I18" s="65">
        <v>1.498</v>
      </c>
      <c r="J18" s="65">
        <v>6.6040000000000001</v>
      </c>
      <c r="K18" s="65">
        <v>1.117</v>
      </c>
      <c r="L18" s="65">
        <v>10.655999999999999</v>
      </c>
      <c r="M18" s="65">
        <v>45.222000000000001</v>
      </c>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row>
    <row r="19" spans="1:39" ht="15">
      <c r="A19" s="42">
        <v>2017</v>
      </c>
      <c r="B19" s="65">
        <v>1.77</v>
      </c>
      <c r="C19" s="65">
        <v>15.042999999999999</v>
      </c>
      <c r="D19" s="65">
        <v>0.39600000000000002</v>
      </c>
      <c r="E19" s="65">
        <v>1.5780000000000001</v>
      </c>
      <c r="F19" s="65">
        <v>1.1319999999999999</v>
      </c>
      <c r="G19" s="65">
        <v>2.3130000000000002</v>
      </c>
      <c r="H19" s="65">
        <v>4.0259999999999998</v>
      </c>
      <c r="I19" s="65">
        <v>1.575</v>
      </c>
      <c r="J19" s="65">
        <v>6.7489999999999997</v>
      </c>
      <c r="K19" s="65">
        <v>1.141</v>
      </c>
      <c r="L19" s="65">
        <v>11.054000000000002</v>
      </c>
      <c r="M19" s="65">
        <v>46.777000000000001</v>
      </c>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row>
    <row r="20" spans="1:39">
      <c r="A20" s="42">
        <v>2018</v>
      </c>
      <c r="B20" s="65">
        <v>1.8240000000000001</v>
      </c>
      <c r="C20" s="65">
        <v>15.368</v>
      </c>
      <c r="D20" s="65">
        <v>0.39800000000000002</v>
      </c>
      <c r="E20" s="65">
        <v>1.623</v>
      </c>
      <c r="F20" s="65">
        <v>1.1479999999999999</v>
      </c>
      <c r="G20" s="65">
        <v>2.3740000000000001</v>
      </c>
      <c r="H20" s="65">
        <v>4.1180000000000003</v>
      </c>
      <c r="I20" s="65">
        <v>1.6240000000000001</v>
      </c>
      <c r="J20" s="65">
        <v>6.9109999999999996</v>
      </c>
      <c r="K20" s="65">
        <v>1.1659999999999999</v>
      </c>
      <c r="L20" s="65">
        <v>11.395000000000003</v>
      </c>
      <c r="M20" s="65">
        <v>47.948999999999998</v>
      </c>
    </row>
    <row r="21" spans="1:39" ht="15">
      <c r="A21" s="42">
        <v>2019</v>
      </c>
      <c r="B21" s="65">
        <v>1.8140000000000001</v>
      </c>
      <c r="C21" s="65">
        <v>15.032999999999999</v>
      </c>
      <c r="D21" s="65">
        <v>0.41299999999999998</v>
      </c>
      <c r="E21" s="65">
        <v>1.633</v>
      </c>
      <c r="F21" s="65">
        <v>1.1559999999999999</v>
      </c>
      <c r="G21" s="65">
        <v>2.3820000000000001</v>
      </c>
      <c r="H21" s="65">
        <v>4.1029999999999998</v>
      </c>
      <c r="I21" s="65">
        <v>1.613</v>
      </c>
      <c r="J21" s="65">
        <v>6.8239999999999998</v>
      </c>
      <c r="K21" s="65">
        <v>1.159</v>
      </c>
      <c r="L21" s="65">
        <v>11.408000000000001</v>
      </c>
      <c r="M21" s="65">
        <v>47.537999999999997</v>
      </c>
      <c r="P21" s="195"/>
      <c r="Q21" s="195"/>
      <c r="R21" s="195"/>
      <c r="S21" s="195"/>
      <c r="T21" s="195"/>
      <c r="U21" s="195"/>
      <c r="V21" s="195"/>
      <c r="W21" s="195"/>
      <c r="X21" s="195"/>
      <c r="Y21" s="195"/>
      <c r="Z21" s="195"/>
      <c r="AA21" s="195"/>
      <c r="AB21" s="195"/>
    </row>
    <row r="22" spans="1:39" ht="15">
      <c r="A22" s="42">
        <v>2020</v>
      </c>
      <c r="B22" s="65">
        <v>1.7829999999999999</v>
      </c>
      <c r="C22" s="65">
        <v>14.036</v>
      </c>
      <c r="D22" s="65">
        <v>0.40799999999999997</v>
      </c>
      <c r="E22" s="65">
        <v>1.617</v>
      </c>
      <c r="F22" s="65">
        <v>1.137</v>
      </c>
      <c r="G22" s="65">
        <v>2.371</v>
      </c>
      <c r="H22" s="65">
        <v>4.0149999999999997</v>
      </c>
      <c r="I22" s="65">
        <v>1.5760000000000001</v>
      </c>
      <c r="J22" s="65">
        <v>6.5439999999999996</v>
      </c>
      <c r="K22" s="65">
        <v>1.1419999999999999</v>
      </c>
      <c r="L22" s="65">
        <v>11.120999999999995</v>
      </c>
      <c r="M22" s="65">
        <v>45.75</v>
      </c>
      <c r="P22" s="195"/>
      <c r="Q22" s="195"/>
      <c r="R22" s="195"/>
      <c r="S22" s="195"/>
      <c r="T22" s="195"/>
      <c r="U22" s="195"/>
      <c r="V22" s="195"/>
      <c r="W22" s="195"/>
      <c r="X22" s="195"/>
      <c r="Y22" s="195"/>
      <c r="Z22" s="195"/>
      <c r="AA22" s="195"/>
      <c r="AB22" s="195"/>
    </row>
    <row r="23" spans="1:39" ht="15">
      <c r="A23" s="42">
        <v>2021</v>
      </c>
      <c r="B23" s="65">
        <v>1.835</v>
      </c>
      <c r="C23" s="65">
        <v>13.676</v>
      </c>
      <c r="D23" s="65">
        <v>0.42599999999999999</v>
      </c>
      <c r="E23" s="65">
        <v>1.679</v>
      </c>
      <c r="F23" s="65">
        <v>1.17</v>
      </c>
      <c r="G23" s="65">
        <v>2.48</v>
      </c>
      <c r="H23" s="65">
        <v>4.1130000000000004</v>
      </c>
      <c r="I23" s="65">
        <v>1.5920000000000001</v>
      </c>
      <c r="J23" s="65">
        <v>6.7030000000000003</v>
      </c>
      <c r="K23" s="65">
        <v>1.171</v>
      </c>
      <c r="L23" s="65">
        <v>11.377000000000002</v>
      </c>
      <c r="M23" s="65">
        <v>46.222000000000001</v>
      </c>
      <c r="P23" s="195"/>
      <c r="Q23" s="195"/>
      <c r="R23" s="195"/>
      <c r="S23" s="195"/>
      <c r="T23" s="195"/>
      <c r="U23" s="195"/>
      <c r="V23" s="195"/>
      <c r="W23" s="195"/>
      <c r="X23" s="195"/>
      <c r="Y23" s="195"/>
      <c r="Z23" s="195"/>
      <c r="AA23" s="195"/>
      <c r="AB23" s="195"/>
    </row>
    <row r="24" spans="1:39" ht="15">
      <c r="A24" s="42">
        <v>2022</v>
      </c>
      <c r="B24" s="65">
        <v>1.8560000000000001</v>
      </c>
      <c r="C24" s="65">
        <v>14.256</v>
      </c>
      <c r="D24" s="65">
        <v>0.41799999999999998</v>
      </c>
      <c r="E24" s="65">
        <v>1.6850000000000001</v>
      </c>
      <c r="F24" s="65">
        <v>1.1859999999999999</v>
      </c>
      <c r="G24" s="65">
        <v>2.4790000000000001</v>
      </c>
      <c r="H24" s="65">
        <v>4.1189999999999998</v>
      </c>
      <c r="I24" s="65">
        <v>1.589</v>
      </c>
      <c r="J24" s="65">
        <v>6.8460000000000001</v>
      </c>
      <c r="K24" s="65">
        <v>1.173</v>
      </c>
      <c r="L24" s="65">
        <v>11.557000000000002</v>
      </c>
      <c r="M24" s="65">
        <v>47.164000000000001</v>
      </c>
      <c r="P24" s="195"/>
      <c r="Q24" s="195"/>
      <c r="R24" s="195"/>
      <c r="S24" s="195"/>
      <c r="T24" s="195"/>
      <c r="U24" s="195"/>
      <c r="V24" s="195"/>
      <c r="W24" s="195"/>
      <c r="X24" s="195"/>
      <c r="Y24" s="195"/>
      <c r="Z24" s="195"/>
      <c r="AA24" s="195"/>
      <c r="AB24" s="195"/>
    </row>
    <row r="25" spans="1:39" ht="15">
      <c r="A25" s="42">
        <v>2023</v>
      </c>
      <c r="B25" s="65">
        <v>1.909</v>
      </c>
      <c r="C25" s="65">
        <v>15.224</v>
      </c>
      <c r="D25" s="65">
        <v>0.42399999999999999</v>
      </c>
      <c r="E25" s="65">
        <v>1.706</v>
      </c>
      <c r="F25" s="65">
        <v>1.2230000000000001</v>
      </c>
      <c r="G25" s="65">
        <v>2.5470000000000002</v>
      </c>
      <c r="H25" s="65">
        <v>4.2530000000000001</v>
      </c>
      <c r="I25" s="65">
        <v>1.649</v>
      </c>
      <c r="J25" s="65">
        <v>7.2329999999999997</v>
      </c>
      <c r="K25" s="65">
        <v>1.202</v>
      </c>
      <c r="L25" s="65">
        <v>12.024000000000001</v>
      </c>
      <c r="M25" s="65">
        <v>49.393999999999998</v>
      </c>
      <c r="P25" s="195"/>
      <c r="Q25" s="195"/>
      <c r="R25" s="195"/>
      <c r="S25" s="195"/>
      <c r="T25" s="195"/>
      <c r="U25" s="195"/>
      <c r="V25" s="195"/>
      <c r="W25" s="195"/>
      <c r="X25" s="195"/>
      <c r="Y25" s="195"/>
      <c r="Z25" s="195"/>
      <c r="AA25" s="195"/>
      <c r="AB25" s="195"/>
    </row>
    <row r="26" spans="1:39" ht="15">
      <c r="A26" s="42">
        <v>2024</v>
      </c>
      <c r="B26" s="65">
        <v>1.9219999999999999</v>
      </c>
      <c r="C26" s="65">
        <v>15.465999999999999</v>
      </c>
      <c r="D26" s="65">
        <v>0.435</v>
      </c>
      <c r="E26" s="65">
        <v>1.7230000000000001</v>
      </c>
      <c r="F26" s="65">
        <v>1.216</v>
      </c>
      <c r="G26" s="65">
        <v>2.544</v>
      </c>
      <c r="H26" s="65">
        <v>4.2329999999999997</v>
      </c>
      <c r="I26" s="65">
        <v>1.645</v>
      </c>
      <c r="J26" s="65">
        <v>7.3609999999999998</v>
      </c>
      <c r="K26" s="65">
        <v>1.1919999999999999</v>
      </c>
      <c r="L26" s="65">
        <v>12.100000000000009</v>
      </c>
      <c r="M26" s="65">
        <v>49.837000000000003</v>
      </c>
      <c r="P26" s="195"/>
      <c r="Q26" s="195"/>
      <c r="R26" s="195"/>
      <c r="S26" s="195"/>
      <c r="T26" s="195"/>
      <c r="U26" s="195"/>
      <c r="V26" s="195"/>
      <c r="W26" s="195"/>
      <c r="X26" s="195"/>
      <c r="Y26" s="195"/>
      <c r="Z26" s="195"/>
      <c r="AA26" s="195"/>
      <c r="AB26" s="195"/>
    </row>
    <row r="27" spans="1:39" ht="15">
      <c r="P27" s="195"/>
      <c r="Q27" s="195"/>
      <c r="R27" s="195"/>
      <c r="S27" s="195"/>
      <c r="T27" s="195"/>
      <c r="U27" s="195"/>
      <c r="V27" s="195"/>
      <c r="W27" s="195"/>
      <c r="X27" s="195"/>
      <c r="Y27" s="195"/>
      <c r="Z27" s="195"/>
      <c r="AA27" s="195"/>
      <c r="AB27" s="195"/>
    </row>
    <row r="28" spans="1:39" ht="15">
      <c r="P28" s="195"/>
      <c r="Q28" s="195"/>
      <c r="R28" s="195"/>
      <c r="S28" s="195"/>
      <c r="T28" s="195"/>
      <c r="U28" s="195"/>
      <c r="V28" s="195"/>
      <c r="W28" s="195"/>
      <c r="X28" s="195"/>
      <c r="Y28" s="195"/>
      <c r="Z28" s="195"/>
      <c r="AA28" s="195"/>
      <c r="AB28" s="195"/>
    </row>
    <row r="29" spans="1:39" ht="15">
      <c r="P29" s="195"/>
      <c r="Q29" s="195"/>
      <c r="R29" s="195"/>
      <c r="S29" s="195"/>
      <c r="T29" s="195"/>
      <c r="U29" s="195"/>
      <c r="V29" s="195"/>
      <c r="W29" s="195"/>
      <c r="X29" s="195"/>
      <c r="Y29" s="195"/>
      <c r="Z29" s="195"/>
      <c r="AA29" s="195"/>
      <c r="AB29" s="195"/>
    </row>
    <row r="30" spans="1:39" ht="15">
      <c r="P30" s="195"/>
      <c r="Q30" s="195"/>
      <c r="R30" s="195"/>
      <c r="S30" s="195"/>
      <c r="T30" s="195"/>
      <c r="U30" s="195"/>
      <c r="V30" s="195"/>
      <c r="W30" s="195"/>
      <c r="X30" s="195"/>
      <c r="Y30" s="195"/>
      <c r="Z30" s="195"/>
      <c r="AA30" s="195"/>
      <c r="AB30" s="195"/>
    </row>
    <row r="31" spans="1:39" ht="15">
      <c r="P31" s="195"/>
      <c r="Q31" s="195"/>
      <c r="R31" s="195"/>
      <c r="S31" s="195"/>
      <c r="T31" s="195"/>
      <c r="U31" s="195"/>
      <c r="V31" s="195"/>
      <c r="W31" s="195"/>
      <c r="X31" s="195"/>
      <c r="Y31" s="195"/>
      <c r="Z31" s="195"/>
      <c r="AA31" s="195"/>
      <c r="AB31" s="195"/>
    </row>
    <row r="32" spans="1:39" ht="15">
      <c r="P32" s="195"/>
      <c r="Q32" s="195"/>
      <c r="R32" s="195"/>
      <c r="S32" s="195"/>
      <c r="T32" s="195"/>
      <c r="U32" s="195"/>
      <c r="V32" s="195"/>
      <c r="W32" s="195"/>
      <c r="X32" s="195"/>
      <c r="Y32" s="195"/>
      <c r="Z32" s="195"/>
      <c r="AA32" s="195"/>
      <c r="AB32" s="195"/>
    </row>
    <row r="33" spans="16:28" ht="15">
      <c r="P33" s="195"/>
      <c r="Q33" s="195"/>
      <c r="R33" s="195"/>
      <c r="S33" s="195"/>
      <c r="T33" s="195"/>
      <c r="U33" s="195"/>
      <c r="V33" s="195"/>
      <c r="W33" s="195"/>
      <c r="X33" s="195"/>
      <c r="Y33" s="195"/>
      <c r="Z33" s="195"/>
      <c r="AA33" s="195"/>
      <c r="AB33" s="195"/>
    </row>
    <row r="34" spans="16:28" ht="15">
      <c r="P34" s="195"/>
      <c r="Q34" s="195"/>
      <c r="R34" s="195"/>
      <c r="S34" s="195"/>
      <c r="T34" s="195"/>
      <c r="U34" s="195"/>
      <c r="V34" s="195"/>
      <c r="W34" s="195"/>
      <c r="X34" s="195"/>
      <c r="Y34" s="195"/>
      <c r="Z34" s="195"/>
      <c r="AA34" s="195"/>
      <c r="AB34" s="195"/>
    </row>
    <row r="35" spans="16:28" ht="15">
      <c r="P35" s="195"/>
      <c r="Q35" s="195"/>
      <c r="R35" s="195"/>
      <c r="S35" s="195"/>
      <c r="T35" s="195"/>
      <c r="U35" s="195"/>
      <c r="V35" s="195"/>
      <c r="W35" s="195"/>
      <c r="X35" s="195"/>
      <c r="Y35" s="195"/>
      <c r="Z35" s="195"/>
      <c r="AA35" s="195"/>
      <c r="AB35" s="195"/>
    </row>
    <row r="36" spans="16:28" ht="15">
      <c r="P36" s="195"/>
      <c r="Q36" s="195"/>
      <c r="R36" s="195"/>
      <c r="S36" s="195"/>
      <c r="T36" s="195"/>
      <c r="U36" s="195"/>
      <c r="V36" s="195"/>
      <c r="W36" s="195"/>
      <c r="X36" s="195"/>
      <c r="Y36" s="195"/>
      <c r="Z36" s="195"/>
      <c r="AA36" s="195"/>
      <c r="AB36" s="195"/>
    </row>
    <row r="37" spans="16:28" ht="15">
      <c r="P37" s="195"/>
      <c r="Q37" s="195"/>
      <c r="R37" s="195"/>
      <c r="S37" s="195"/>
      <c r="T37" s="195"/>
      <c r="U37" s="195"/>
      <c r="V37" s="195"/>
      <c r="W37" s="195"/>
      <c r="X37" s="195"/>
      <c r="Y37" s="195"/>
      <c r="Z37" s="195"/>
      <c r="AA37" s="195"/>
      <c r="AB37" s="195"/>
    </row>
    <row r="38" spans="16:28" ht="15">
      <c r="P38" s="195"/>
      <c r="Q38" s="195"/>
      <c r="R38" s="195"/>
      <c r="S38" s="195"/>
      <c r="T38" s="195"/>
      <c r="U38" s="195"/>
      <c r="V38" s="195"/>
      <c r="W38" s="195"/>
      <c r="X38" s="195"/>
      <c r="Y38" s="195"/>
      <c r="Z38" s="195"/>
      <c r="AA38" s="195"/>
      <c r="AB38" s="195"/>
    </row>
    <row r="39" spans="16:28" ht="15">
      <c r="P39" s="195"/>
      <c r="Q39" s="195"/>
      <c r="R39" s="195"/>
      <c r="S39" s="195"/>
      <c r="T39" s="195"/>
      <c r="U39" s="195"/>
      <c r="V39" s="195"/>
      <c r="W39" s="195"/>
      <c r="X39" s="195"/>
      <c r="Y39" s="195"/>
      <c r="Z39" s="195"/>
      <c r="AA39" s="195"/>
      <c r="AB39" s="195"/>
    </row>
    <row r="40" spans="16:28" ht="15">
      <c r="P40" s="195"/>
      <c r="Q40" s="195"/>
      <c r="R40" s="195"/>
      <c r="S40" s="195"/>
      <c r="T40" s="195"/>
      <c r="U40" s="195"/>
      <c r="V40" s="195"/>
      <c r="W40" s="195"/>
      <c r="X40" s="195"/>
      <c r="Y40" s="195"/>
      <c r="Z40" s="195"/>
      <c r="AA40" s="195"/>
      <c r="AB40" s="195"/>
    </row>
    <row r="41" spans="16:28" ht="15">
      <c r="P41" s="195"/>
      <c r="Q41" s="195"/>
      <c r="R41" s="195"/>
      <c r="S41" s="195"/>
      <c r="T41" s="195"/>
      <c r="U41" s="195"/>
      <c r="V41" s="195"/>
      <c r="W41" s="195"/>
      <c r="X41" s="195"/>
      <c r="Y41" s="195"/>
      <c r="Z41" s="195"/>
      <c r="AA41" s="195"/>
      <c r="AB41" s="195"/>
    </row>
    <row r="42" spans="16:28" ht="15">
      <c r="P42" s="195"/>
      <c r="Q42" s="195"/>
      <c r="R42" s="195"/>
      <c r="S42" s="195"/>
      <c r="T42" s="195"/>
      <c r="U42" s="195"/>
      <c r="V42" s="195"/>
      <c r="W42" s="195"/>
      <c r="X42" s="195"/>
      <c r="Y42" s="195"/>
      <c r="Z42" s="195"/>
      <c r="AA42" s="195"/>
      <c r="AB42" s="195"/>
    </row>
    <row r="43" spans="16:28" ht="15">
      <c r="P43" s="195"/>
      <c r="Q43" s="195"/>
      <c r="R43" s="195"/>
      <c r="S43" s="195"/>
      <c r="T43" s="195"/>
      <c r="U43" s="195"/>
      <c r="V43" s="195"/>
      <c r="W43" s="195"/>
      <c r="X43" s="195"/>
      <c r="Y43" s="195"/>
      <c r="Z43" s="195"/>
      <c r="AA43" s="195"/>
      <c r="AB43" s="195"/>
    </row>
    <row r="44" spans="16:28" ht="15">
      <c r="P44" s="195"/>
      <c r="Q44" s="195"/>
      <c r="R44" s="195"/>
      <c r="S44" s="195"/>
      <c r="T44" s="195"/>
      <c r="U44" s="195"/>
      <c r="V44" s="195"/>
      <c r="W44" s="195"/>
      <c r="X44" s="195"/>
      <c r="Y44" s="195"/>
      <c r="Z44" s="195"/>
      <c r="AA44" s="195"/>
      <c r="AB44" s="195"/>
    </row>
  </sheetData>
  <mergeCells count="1">
    <mergeCell ref="L1:M1"/>
  </mergeCells>
  <hyperlinks>
    <hyperlink ref="L1:M1" location="Contents!A1" display="Back to Contents"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K100"/>
  <sheetViews>
    <sheetView workbookViewId="0"/>
  </sheetViews>
  <sheetFormatPr baseColWidth="10" defaultColWidth="8.83203125" defaultRowHeight="13"/>
  <cols>
    <col min="1" max="1" width="12.6640625" style="104" customWidth="1"/>
    <col min="6" max="6" width="10.6640625" customWidth="1"/>
    <col min="8" max="8" width="10" customWidth="1"/>
    <col min="10" max="10" width="18" style="1" customWidth="1"/>
    <col min="12" max="12" width="22.1640625" customWidth="1"/>
    <col min="17" max="17" width="13" customWidth="1"/>
    <col min="20" max="20" width="10.6640625" bestFit="1" customWidth="1"/>
  </cols>
  <sheetData>
    <row r="1" spans="1:20" ht="21.75" customHeight="1">
      <c r="B1" s="103" t="s">
        <v>152</v>
      </c>
      <c r="C1" s="18"/>
      <c r="D1" s="18"/>
      <c r="E1" s="18"/>
      <c r="F1" s="18"/>
      <c r="G1" s="18"/>
      <c r="H1" s="17"/>
      <c r="I1" s="18"/>
      <c r="J1" s="19"/>
      <c r="K1" s="13"/>
      <c r="L1" s="208" t="s">
        <v>77</v>
      </c>
      <c r="M1" s="208"/>
      <c r="N1" s="18"/>
      <c r="O1" s="18"/>
      <c r="P1" s="18"/>
      <c r="Q1" s="18"/>
      <c r="R1" s="18"/>
    </row>
    <row r="3" spans="1:20">
      <c r="A3" s="75" t="s">
        <v>153</v>
      </c>
      <c r="B3" s="42"/>
      <c r="C3" s="42"/>
      <c r="D3" s="42"/>
      <c r="E3" s="42"/>
      <c r="F3" s="42"/>
      <c r="G3" s="42"/>
      <c r="H3" s="42"/>
      <c r="I3" s="42"/>
      <c r="J3" s="49"/>
      <c r="K3" s="42"/>
      <c r="L3" s="42"/>
      <c r="M3" s="42"/>
      <c r="N3" s="42"/>
      <c r="O3" s="42"/>
      <c r="P3" s="42"/>
    </row>
    <row r="4" spans="1:20">
      <c r="A4" s="49"/>
      <c r="B4" s="49" t="s">
        <v>154</v>
      </c>
      <c r="C4" s="49" t="s">
        <v>140</v>
      </c>
      <c r="D4" s="49" t="s">
        <v>141</v>
      </c>
      <c r="E4" s="49" t="s">
        <v>155</v>
      </c>
      <c r="F4" s="49" t="s">
        <v>156</v>
      </c>
      <c r="G4" s="49" t="s">
        <v>142</v>
      </c>
      <c r="H4" s="49" t="s">
        <v>143</v>
      </c>
      <c r="I4" s="49" t="s">
        <v>144</v>
      </c>
      <c r="J4" s="49" t="s">
        <v>157</v>
      </c>
      <c r="K4" s="49" t="s">
        <v>146</v>
      </c>
      <c r="L4" s="49" t="s">
        <v>675</v>
      </c>
      <c r="M4" s="49" t="s">
        <v>148</v>
      </c>
      <c r="N4" s="49" t="s">
        <v>158</v>
      </c>
      <c r="O4" s="49" t="s">
        <v>159</v>
      </c>
      <c r="P4" s="49" t="s">
        <v>149</v>
      </c>
      <c r="Q4" s="49" t="s">
        <v>676</v>
      </c>
      <c r="R4" s="49" t="s">
        <v>85</v>
      </c>
      <c r="S4" s="49"/>
    </row>
    <row r="5" spans="1:20">
      <c r="A5" s="77">
        <v>2001</v>
      </c>
      <c r="B5" s="182">
        <v>28555</v>
      </c>
      <c r="C5" s="182">
        <v>94961</v>
      </c>
      <c r="D5" s="182">
        <v>762230</v>
      </c>
      <c r="E5" s="182">
        <v>233089</v>
      </c>
      <c r="F5" s="182">
        <v>182189</v>
      </c>
      <c r="G5" s="182">
        <v>25963</v>
      </c>
      <c r="H5" s="182">
        <v>95773</v>
      </c>
      <c r="I5" s="182">
        <v>67311</v>
      </c>
      <c r="J5" s="182">
        <v>148018</v>
      </c>
      <c r="K5" s="182">
        <v>256606</v>
      </c>
      <c r="L5" s="182">
        <v>92913</v>
      </c>
      <c r="M5" s="182">
        <v>374878</v>
      </c>
      <c r="N5" s="182">
        <v>19120</v>
      </c>
      <c r="O5" s="182">
        <v>112978</v>
      </c>
      <c r="P5" s="182">
        <v>68949</v>
      </c>
      <c r="Q5" s="182">
        <v>163</v>
      </c>
      <c r="R5" s="182">
        <v>2563696</v>
      </c>
      <c r="T5" s="48"/>
    </row>
    <row r="6" spans="1:20">
      <c r="A6" s="77">
        <v>2002</v>
      </c>
      <c r="B6" s="182">
        <v>23275</v>
      </c>
      <c r="C6" s="182">
        <v>91715</v>
      </c>
      <c r="D6" s="182">
        <v>792188</v>
      </c>
      <c r="E6" s="182">
        <v>246829</v>
      </c>
      <c r="F6" s="182">
        <v>188850</v>
      </c>
      <c r="G6" s="182">
        <v>26508</v>
      </c>
      <c r="H6" s="182">
        <v>98396</v>
      </c>
      <c r="I6" s="182">
        <v>69746</v>
      </c>
      <c r="J6" s="182">
        <v>151070</v>
      </c>
      <c r="K6" s="182">
        <v>262966</v>
      </c>
      <c r="L6" s="182">
        <v>97146</v>
      </c>
      <c r="M6" s="182">
        <v>390431</v>
      </c>
      <c r="N6" s="182">
        <v>19934</v>
      </c>
      <c r="O6" s="182">
        <v>117555</v>
      </c>
      <c r="P6" s="182">
        <v>71301</v>
      </c>
      <c r="Q6" s="182">
        <v>167</v>
      </c>
      <c r="R6" s="182">
        <v>2648077</v>
      </c>
      <c r="T6" s="48"/>
    </row>
    <row r="7" spans="1:20">
      <c r="A7" s="77">
        <v>2003</v>
      </c>
      <c r="B7" s="182">
        <v>20276</v>
      </c>
      <c r="C7" s="182">
        <v>94422</v>
      </c>
      <c r="D7" s="182">
        <v>838218</v>
      </c>
      <c r="E7" s="182">
        <v>256275</v>
      </c>
      <c r="F7" s="182">
        <v>196129</v>
      </c>
      <c r="G7" s="182">
        <v>27108</v>
      </c>
      <c r="H7" s="182">
        <v>101926</v>
      </c>
      <c r="I7" s="182">
        <v>71571</v>
      </c>
      <c r="J7" s="182">
        <v>154371</v>
      </c>
      <c r="K7" s="182">
        <v>270770</v>
      </c>
      <c r="L7" s="182">
        <v>102263</v>
      </c>
      <c r="M7" s="182">
        <v>409461</v>
      </c>
      <c r="N7" s="182">
        <v>20644</v>
      </c>
      <c r="O7" s="182">
        <v>123147</v>
      </c>
      <c r="P7" s="182">
        <v>72814</v>
      </c>
      <c r="Q7" s="182">
        <v>163</v>
      </c>
      <c r="R7" s="182">
        <v>2759558</v>
      </c>
      <c r="T7" s="48"/>
    </row>
    <row r="8" spans="1:20">
      <c r="A8" s="77">
        <v>2004</v>
      </c>
      <c r="B8" s="182">
        <v>18337</v>
      </c>
      <c r="C8" s="182">
        <v>99325</v>
      </c>
      <c r="D8" s="182">
        <v>870525</v>
      </c>
      <c r="E8" s="182">
        <v>267838</v>
      </c>
      <c r="F8" s="182">
        <v>204646</v>
      </c>
      <c r="G8" s="182">
        <v>28254</v>
      </c>
      <c r="H8" s="182">
        <v>105266</v>
      </c>
      <c r="I8" s="182">
        <v>73640</v>
      </c>
      <c r="J8" s="182">
        <v>158648</v>
      </c>
      <c r="K8" s="182">
        <v>279292</v>
      </c>
      <c r="L8" s="182">
        <v>109198</v>
      </c>
      <c r="M8" s="182">
        <v>426825</v>
      </c>
      <c r="N8" s="182">
        <v>21679</v>
      </c>
      <c r="O8" s="182">
        <v>128945</v>
      </c>
      <c r="P8" s="182">
        <v>74569</v>
      </c>
      <c r="Q8" s="182">
        <v>170</v>
      </c>
      <c r="R8" s="182">
        <v>2867157</v>
      </c>
      <c r="T8" s="48"/>
    </row>
    <row r="9" spans="1:20">
      <c r="A9" s="77">
        <v>2005</v>
      </c>
      <c r="B9" s="182">
        <v>16982</v>
      </c>
      <c r="C9" s="182">
        <v>104817</v>
      </c>
      <c r="D9" s="182">
        <v>901134</v>
      </c>
      <c r="E9" s="182">
        <v>279403</v>
      </c>
      <c r="F9" s="182">
        <v>212804</v>
      </c>
      <c r="G9" s="182">
        <v>29229</v>
      </c>
      <c r="H9" s="182">
        <v>108943</v>
      </c>
      <c r="I9" s="182">
        <v>76823</v>
      </c>
      <c r="J9" s="182">
        <v>162564</v>
      </c>
      <c r="K9" s="182">
        <v>288482</v>
      </c>
      <c r="L9" s="182">
        <v>112512</v>
      </c>
      <c r="M9" s="182">
        <v>441023</v>
      </c>
      <c r="N9" s="182">
        <v>22459</v>
      </c>
      <c r="O9" s="182">
        <v>133894</v>
      </c>
      <c r="P9" s="182">
        <v>76017</v>
      </c>
      <c r="Q9" s="182">
        <v>162</v>
      </c>
      <c r="R9" s="182">
        <v>2967248</v>
      </c>
      <c r="T9" s="48"/>
    </row>
    <row r="10" spans="1:20">
      <c r="A10" s="77">
        <v>2006</v>
      </c>
      <c r="B10" s="182">
        <v>15921</v>
      </c>
      <c r="C10" s="182">
        <v>110047</v>
      </c>
      <c r="D10" s="182">
        <v>914682</v>
      </c>
      <c r="E10" s="182">
        <v>286114</v>
      </c>
      <c r="F10" s="182">
        <v>218030</v>
      </c>
      <c r="G10" s="182">
        <v>30062</v>
      </c>
      <c r="H10" s="182">
        <v>111328</v>
      </c>
      <c r="I10" s="182">
        <v>78948</v>
      </c>
      <c r="J10" s="182">
        <v>166752</v>
      </c>
      <c r="K10" s="182">
        <v>293670</v>
      </c>
      <c r="L10" s="182">
        <v>115528</v>
      </c>
      <c r="M10" s="182">
        <v>451206</v>
      </c>
      <c r="N10" s="182">
        <v>23372</v>
      </c>
      <c r="O10" s="182">
        <v>136786</v>
      </c>
      <c r="P10" s="182">
        <v>77291</v>
      </c>
      <c r="Q10" s="182">
        <v>167</v>
      </c>
      <c r="R10" s="182">
        <v>3029904</v>
      </c>
      <c r="T10" s="48"/>
    </row>
    <row r="11" spans="1:20">
      <c r="A11" s="77">
        <v>2007</v>
      </c>
      <c r="B11" s="182">
        <v>15034</v>
      </c>
      <c r="C11" s="182">
        <v>111450</v>
      </c>
      <c r="D11" s="182">
        <v>934977</v>
      </c>
      <c r="E11" s="182">
        <v>292276</v>
      </c>
      <c r="F11" s="182">
        <v>222842</v>
      </c>
      <c r="G11" s="182">
        <v>30516</v>
      </c>
      <c r="H11" s="182">
        <v>113254</v>
      </c>
      <c r="I11" s="182">
        <v>80886</v>
      </c>
      <c r="J11" s="182">
        <v>168825</v>
      </c>
      <c r="K11" s="182">
        <v>297024</v>
      </c>
      <c r="L11" s="182">
        <v>118992</v>
      </c>
      <c r="M11" s="182">
        <v>460245</v>
      </c>
      <c r="N11" s="182">
        <v>24006</v>
      </c>
      <c r="O11" s="182">
        <v>139882</v>
      </c>
      <c r="P11" s="182">
        <v>78584</v>
      </c>
      <c r="Q11" s="182">
        <v>164</v>
      </c>
      <c r="R11" s="182">
        <v>3088957</v>
      </c>
      <c r="T11" s="48"/>
    </row>
    <row r="12" spans="1:20">
      <c r="A12" s="77">
        <v>2008</v>
      </c>
      <c r="B12" s="182">
        <v>14361</v>
      </c>
      <c r="C12" s="182">
        <v>112417</v>
      </c>
      <c r="D12" s="182">
        <v>937136</v>
      </c>
      <c r="E12" s="182">
        <v>295269</v>
      </c>
      <c r="F12" s="182">
        <v>223955</v>
      </c>
      <c r="G12" s="182">
        <v>30342</v>
      </c>
      <c r="H12" s="182">
        <v>113553</v>
      </c>
      <c r="I12" s="182">
        <v>82709</v>
      </c>
      <c r="J12" s="182">
        <v>169078</v>
      </c>
      <c r="K12" s="182">
        <v>297370</v>
      </c>
      <c r="L12" s="182">
        <v>120470</v>
      </c>
      <c r="M12" s="182">
        <v>465042</v>
      </c>
      <c r="N12" s="182">
        <v>24714</v>
      </c>
      <c r="O12" s="182">
        <v>142040</v>
      </c>
      <c r="P12" s="182">
        <v>80361</v>
      </c>
      <c r="Q12" s="182">
        <v>164</v>
      </c>
      <c r="R12" s="182">
        <v>3108981</v>
      </c>
      <c r="T12" s="48"/>
    </row>
    <row r="13" spans="1:20">
      <c r="A13" s="77">
        <v>2009</v>
      </c>
      <c r="B13" s="182">
        <v>13641</v>
      </c>
      <c r="C13" s="182">
        <v>111923</v>
      </c>
      <c r="D13" s="182">
        <v>936637</v>
      </c>
      <c r="E13" s="182">
        <v>293760</v>
      </c>
      <c r="F13" s="182">
        <v>223393</v>
      </c>
      <c r="G13" s="182">
        <v>30013</v>
      </c>
      <c r="H13" s="182">
        <v>112823</v>
      </c>
      <c r="I13" s="182">
        <v>82899</v>
      </c>
      <c r="J13" s="182">
        <v>167598</v>
      </c>
      <c r="K13" s="182">
        <v>296424</v>
      </c>
      <c r="L13" s="182">
        <v>117976</v>
      </c>
      <c r="M13" s="182">
        <v>464993</v>
      </c>
      <c r="N13" s="182">
        <v>25386</v>
      </c>
      <c r="O13" s="182">
        <v>141503</v>
      </c>
      <c r="P13" s="182">
        <v>81128</v>
      </c>
      <c r="Q13" s="182">
        <v>169</v>
      </c>
      <c r="R13" s="182">
        <v>3100266</v>
      </c>
      <c r="T13" s="48"/>
    </row>
    <row r="14" spans="1:20">
      <c r="A14" s="77">
        <v>2010</v>
      </c>
      <c r="B14" s="182">
        <v>13092</v>
      </c>
      <c r="C14" s="182">
        <v>111575</v>
      </c>
      <c r="D14" s="182">
        <v>951786</v>
      </c>
      <c r="E14" s="182">
        <v>295695</v>
      </c>
      <c r="F14" s="182">
        <v>223687</v>
      </c>
      <c r="G14" s="182">
        <v>29998</v>
      </c>
      <c r="H14" s="182">
        <v>112526</v>
      </c>
      <c r="I14" s="182">
        <v>83018</v>
      </c>
      <c r="J14" s="182">
        <v>167011</v>
      </c>
      <c r="K14" s="182">
        <v>298096</v>
      </c>
      <c r="L14" s="182">
        <v>118086</v>
      </c>
      <c r="M14" s="182">
        <v>468368</v>
      </c>
      <c r="N14" s="182">
        <v>25561</v>
      </c>
      <c r="O14" s="182">
        <v>142955</v>
      </c>
      <c r="P14" s="182">
        <v>81260</v>
      </c>
      <c r="Q14" s="182">
        <v>157</v>
      </c>
      <c r="R14" s="182">
        <v>3122871</v>
      </c>
      <c r="T14" s="48"/>
    </row>
    <row r="15" spans="1:20">
      <c r="A15" s="77">
        <v>2011</v>
      </c>
      <c r="B15" s="182">
        <v>12719</v>
      </c>
      <c r="C15" s="182">
        <v>110512</v>
      </c>
      <c r="D15" s="182">
        <v>955240</v>
      </c>
      <c r="E15" s="182">
        <v>296346</v>
      </c>
      <c r="F15" s="182">
        <v>223021</v>
      </c>
      <c r="G15" s="182">
        <v>29678</v>
      </c>
      <c r="H15" s="182">
        <v>111377</v>
      </c>
      <c r="I15" s="182">
        <v>83083</v>
      </c>
      <c r="J15" s="182">
        <v>165102</v>
      </c>
      <c r="K15" s="182">
        <v>296551</v>
      </c>
      <c r="L15" s="182">
        <v>118453</v>
      </c>
      <c r="M15" s="182">
        <v>464982</v>
      </c>
      <c r="N15" s="182">
        <v>25735</v>
      </c>
      <c r="O15" s="182">
        <v>143723</v>
      </c>
      <c r="P15" s="182">
        <v>81280</v>
      </c>
      <c r="Q15" s="182">
        <v>149</v>
      </c>
      <c r="R15" s="182">
        <v>3117951</v>
      </c>
      <c r="T15" s="48"/>
    </row>
    <row r="16" spans="1:20">
      <c r="A16" s="77">
        <v>2012</v>
      </c>
      <c r="B16" s="182">
        <v>12413</v>
      </c>
      <c r="C16" s="182">
        <v>111345</v>
      </c>
      <c r="D16" s="182">
        <v>980260</v>
      </c>
      <c r="E16" s="182">
        <v>296928</v>
      </c>
      <c r="F16" s="182">
        <v>225330</v>
      </c>
      <c r="G16" s="182">
        <v>29734</v>
      </c>
      <c r="H16" s="182">
        <v>111998</v>
      </c>
      <c r="I16" s="182">
        <v>84001</v>
      </c>
      <c r="J16" s="182">
        <v>166306</v>
      </c>
      <c r="K16" s="182">
        <v>299505</v>
      </c>
      <c r="L16" s="182">
        <v>119579</v>
      </c>
      <c r="M16" s="182">
        <v>475277</v>
      </c>
      <c r="N16" s="182">
        <v>26110</v>
      </c>
      <c r="O16" s="182">
        <v>145021</v>
      </c>
      <c r="P16" s="182">
        <v>82123</v>
      </c>
      <c r="Q16" s="182">
        <v>149</v>
      </c>
      <c r="R16" s="182">
        <v>3166079</v>
      </c>
      <c r="T16" s="48"/>
    </row>
    <row r="17" spans="1:37">
      <c r="A17" s="77">
        <v>2013</v>
      </c>
      <c r="B17" s="182">
        <v>12180</v>
      </c>
      <c r="C17" s="182">
        <v>113906</v>
      </c>
      <c r="D17" s="182">
        <v>1008835</v>
      </c>
      <c r="E17" s="182">
        <v>306124</v>
      </c>
      <c r="F17" s="182">
        <v>229324</v>
      </c>
      <c r="G17" s="182">
        <v>29930</v>
      </c>
      <c r="H17" s="182">
        <v>113619</v>
      </c>
      <c r="I17" s="182">
        <v>85820</v>
      </c>
      <c r="J17" s="182">
        <v>168301</v>
      </c>
      <c r="K17" s="182">
        <v>304276</v>
      </c>
      <c r="L17" s="182">
        <v>122348</v>
      </c>
      <c r="M17" s="182">
        <v>491476</v>
      </c>
      <c r="N17" s="182">
        <v>26339</v>
      </c>
      <c r="O17" s="182">
        <v>148020</v>
      </c>
      <c r="P17" s="182">
        <v>83056</v>
      </c>
      <c r="Q17" s="182">
        <v>170</v>
      </c>
      <c r="R17" s="182">
        <v>3243724</v>
      </c>
      <c r="T17" s="48"/>
    </row>
    <row r="18" spans="1:37">
      <c r="A18" s="77">
        <v>2014</v>
      </c>
      <c r="B18" s="182">
        <v>11960</v>
      </c>
      <c r="C18" s="182">
        <v>116893</v>
      </c>
      <c r="D18" s="182">
        <v>1062881</v>
      </c>
      <c r="E18" s="182">
        <v>315831</v>
      </c>
      <c r="F18" s="182">
        <v>235286</v>
      </c>
      <c r="G18" s="182">
        <v>30457</v>
      </c>
      <c r="H18" s="182">
        <v>115473</v>
      </c>
      <c r="I18" s="182">
        <v>87225</v>
      </c>
      <c r="J18" s="182">
        <v>172250</v>
      </c>
      <c r="K18" s="182">
        <v>310250</v>
      </c>
      <c r="L18" s="182">
        <v>126155</v>
      </c>
      <c r="M18" s="182">
        <v>511087</v>
      </c>
      <c r="N18" s="182">
        <v>26176</v>
      </c>
      <c r="O18" s="182">
        <v>152404</v>
      </c>
      <c r="P18" s="182">
        <v>84840</v>
      </c>
      <c r="Q18" s="182">
        <v>168</v>
      </c>
      <c r="R18" s="182">
        <v>3359336</v>
      </c>
      <c r="T18" s="48"/>
    </row>
    <row r="19" spans="1:37">
      <c r="A19" s="77">
        <v>2015</v>
      </c>
      <c r="B19" s="182">
        <v>11703</v>
      </c>
      <c r="C19" s="182">
        <v>120893</v>
      </c>
      <c r="D19" s="182">
        <v>1115360</v>
      </c>
      <c r="E19" s="182">
        <v>328088</v>
      </c>
      <c r="F19" s="182">
        <v>244228</v>
      </c>
      <c r="G19" s="182">
        <v>31001</v>
      </c>
      <c r="H19" s="182">
        <v>118670</v>
      </c>
      <c r="I19" s="182">
        <v>88590</v>
      </c>
      <c r="J19" s="182">
        <v>176693</v>
      </c>
      <c r="K19" s="182">
        <v>316530</v>
      </c>
      <c r="L19" s="182">
        <v>131697</v>
      </c>
      <c r="M19" s="182">
        <v>528710</v>
      </c>
      <c r="N19" s="182">
        <v>26001</v>
      </c>
      <c r="O19" s="182">
        <v>157616</v>
      </c>
      <c r="P19" s="182">
        <v>86712</v>
      </c>
      <c r="Q19" s="182">
        <v>173</v>
      </c>
      <c r="R19" s="182">
        <v>3482665</v>
      </c>
      <c r="T19" s="48"/>
    </row>
    <row r="20" spans="1:37" ht="15">
      <c r="A20" s="77">
        <v>2016</v>
      </c>
      <c r="B20" s="182">
        <v>11495</v>
      </c>
      <c r="C20" s="182">
        <v>126402</v>
      </c>
      <c r="D20" s="182">
        <v>1172343</v>
      </c>
      <c r="E20" s="182">
        <v>341861</v>
      </c>
      <c r="F20" s="182">
        <v>257254</v>
      </c>
      <c r="G20" s="182">
        <v>31538</v>
      </c>
      <c r="H20" s="182">
        <v>123739</v>
      </c>
      <c r="I20" s="182">
        <v>90473</v>
      </c>
      <c r="J20" s="182">
        <v>182237</v>
      </c>
      <c r="K20" s="182">
        <v>327797</v>
      </c>
      <c r="L20" s="182">
        <v>139217</v>
      </c>
      <c r="M20" s="182">
        <v>546172</v>
      </c>
      <c r="N20" s="182">
        <v>25887</v>
      </c>
      <c r="O20" s="182">
        <v>164889</v>
      </c>
      <c r="P20" s="182">
        <v>89305</v>
      </c>
      <c r="Q20" s="182">
        <v>176</v>
      </c>
      <c r="R20" s="182">
        <v>3630785</v>
      </c>
      <c r="T20" s="48"/>
      <c r="U20" s="90"/>
      <c r="V20" s="90"/>
      <c r="W20" s="90"/>
      <c r="X20" s="90"/>
      <c r="Y20" s="90"/>
      <c r="Z20" s="90"/>
      <c r="AA20" s="90"/>
      <c r="AB20" s="90"/>
      <c r="AC20" s="90"/>
      <c r="AD20" s="90"/>
      <c r="AE20" s="90"/>
      <c r="AF20" s="90"/>
      <c r="AG20" s="90"/>
      <c r="AH20" s="90"/>
    </row>
    <row r="21" spans="1:37">
      <c r="A21" s="77">
        <v>2017</v>
      </c>
      <c r="B21" s="182">
        <v>11318</v>
      </c>
      <c r="C21" s="182">
        <v>132786</v>
      </c>
      <c r="D21" s="182">
        <v>1225012</v>
      </c>
      <c r="E21" s="182">
        <v>356720</v>
      </c>
      <c r="F21" s="182">
        <v>269209</v>
      </c>
      <c r="G21" s="182">
        <v>32616</v>
      </c>
      <c r="H21" s="182">
        <v>128886</v>
      </c>
      <c r="I21" s="182">
        <v>92679</v>
      </c>
      <c r="J21" s="182">
        <v>189085</v>
      </c>
      <c r="K21" s="182">
        <v>340031</v>
      </c>
      <c r="L21" s="182">
        <v>147645</v>
      </c>
      <c r="M21" s="182">
        <v>564688</v>
      </c>
      <c r="N21" s="182">
        <v>26338</v>
      </c>
      <c r="O21" s="182">
        <v>173896</v>
      </c>
      <c r="P21" s="182">
        <v>91747</v>
      </c>
      <c r="Q21" s="182">
        <v>178</v>
      </c>
      <c r="R21" s="182">
        <v>3782834</v>
      </c>
      <c r="T21" s="48"/>
      <c r="U21" s="91"/>
      <c r="V21" s="91"/>
      <c r="W21" s="91"/>
      <c r="X21" s="91"/>
      <c r="Y21" s="91"/>
      <c r="Z21" s="91"/>
      <c r="AA21" s="91"/>
      <c r="AB21" s="91"/>
      <c r="AC21" s="91"/>
      <c r="AD21" s="91"/>
      <c r="AE21" s="91"/>
      <c r="AF21" s="91"/>
      <c r="AG21" s="91"/>
      <c r="AH21" s="91"/>
    </row>
    <row r="22" spans="1:37">
      <c r="A22" s="77">
        <v>2018</v>
      </c>
      <c r="B22" s="182">
        <v>11127</v>
      </c>
      <c r="C22" s="182">
        <v>138191</v>
      </c>
      <c r="D22" s="182">
        <v>1254508</v>
      </c>
      <c r="E22" s="182">
        <v>369423</v>
      </c>
      <c r="F22" s="182">
        <v>280162</v>
      </c>
      <c r="G22" s="182">
        <v>33522</v>
      </c>
      <c r="H22" s="182">
        <v>133238</v>
      </c>
      <c r="I22" s="182">
        <v>94479</v>
      </c>
      <c r="J22" s="182">
        <v>195178</v>
      </c>
      <c r="K22" s="182">
        <v>351374</v>
      </c>
      <c r="L22" s="182">
        <v>154069</v>
      </c>
      <c r="M22" s="182">
        <v>580519</v>
      </c>
      <c r="N22" s="182">
        <v>27085</v>
      </c>
      <c r="O22" s="182">
        <v>181454</v>
      </c>
      <c r="P22" s="182">
        <v>94428</v>
      </c>
      <c r="Q22" s="182">
        <v>184</v>
      </c>
      <c r="R22" s="182">
        <v>3898941</v>
      </c>
      <c r="T22" s="48"/>
      <c r="U22" s="91"/>
      <c r="V22" s="91"/>
      <c r="W22" s="91"/>
      <c r="X22" s="91"/>
      <c r="Y22" s="91"/>
      <c r="Z22" s="91"/>
      <c r="AA22" s="91"/>
      <c r="AB22" s="91"/>
      <c r="AC22" s="91"/>
      <c r="AD22" s="91"/>
      <c r="AE22" s="91"/>
      <c r="AF22" s="91"/>
      <c r="AG22" s="91"/>
      <c r="AH22" s="91"/>
    </row>
    <row r="23" spans="1:37">
      <c r="A23" s="77">
        <v>2019</v>
      </c>
      <c r="B23" s="182">
        <v>10959</v>
      </c>
      <c r="C23" s="182">
        <v>142168</v>
      </c>
      <c r="D23" s="182">
        <v>1277105</v>
      </c>
      <c r="E23" s="182">
        <v>381206</v>
      </c>
      <c r="F23" s="182">
        <v>288275</v>
      </c>
      <c r="G23" s="182">
        <v>34634</v>
      </c>
      <c r="H23" s="182">
        <v>137544</v>
      </c>
      <c r="I23" s="182">
        <v>98129</v>
      </c>
      <c r="J23" s="182">
        <v>201441</v>
      </c>
      <c r="K23" s="182">
        <v>360634</v>
      </c>
      <c r="L23" s="182">
        <v>157636</v>
      </c>
      <c r="M23" s="182">
        <v>592924</v>
      </c>
      <c r="N23" s="182">
        <v>27807</v>
      </c>
      <c r="O23" s="182">
        <v>187888</v>
      </c>
      <c r="P23" s="182">
        <v>96786</v>
      </c>
      <c r="Q23" s="182">
        <v>208</v>
      </c>
      <c r="R23" s="182">
        <v>3995344</v>
      </c>
      <c r="T23" s="48"/>
      <c r="U23" s="91"/>
      <c r="V23" s="91"/>
      <c r="W23" s="91"/>
      <c r="X23" s="91"/>
      <c r="Y23" s="91"/>
      <c r="Z23" s="91"/>
      <c r="AA23" s="91"/>
      <c r="AB23" s="91"/>
      <c r="AC23" s="91"/>
      <c r="AD23" s="91"/>
      <c r="AE23" s="91"/>
      <c r="AF23" s="91"/>
      <c r="AG23" s="91"/>
      <c r="AH23" s="91"/>
    </row>
    <row r="24" spans="1:37">
      <c r="A24" s="77">
        <v>2020</v>
      </c>
      <c r="B24" s="182">
        <v>10803</v>
      </c>
      <c r="C24" s="182">
        <v>146743</v>
      </c>
      <c r="D24" s="182">
        <v>1265514</v>
      </c>
      <c r="E24" s="182">
        <v>390375</v>
      </c>
      <c r="F24" s="182">
        <v>295487</v>
      </c>
      <c r="G24" s="182">
        <v>35795</v>
      </c>
      <c r="H24" s="182">
        <v>141175</v>
      </c>
      <c r="I24" s="182">
        <v>100313</v>
      </c>
      <c r="J24" s="182">
        <v>206747</v>
      </c>
      <c r="K24" s="182">
        <v>369022</v>
      </c>
      <c r="L24" s="182">
        <v>157964</v>
      </c>
      <c r="M24" s="182">
        <v>597557</v>
      </c>
      <c r="N24" s="182">
        <v>28568</v>
      </c>
      <c r="O24" s="182">
        <v>191253</v>
      </c>
      <c r="P24" s="182">
        <v>98568</v>
      </c>
      <c r="Q24" s="182">
        <v>200</v>
      </c>
      <c r="R24" s="182">
        <v>4036084</v>
      </c>
      <c r="T24" s="48"/>
      <c r="U24" s="91"/>
      <c r="V24" s="91"/>
      <c r="W24" s="91"/>
      <c r="X24" s="91"/>
      <c r="Y24" s="91"/>
      <c r="Z24" s="91"/>
      <c r="AA24" s="91"/>
      <c r="AB24" s="91"/>
      <c r="AC24" s="91"/>
      <c r="AD24" s="91"/>
      <c r="AE24" s="91"/>
      <c r="AF24" s="91"/>
      <c r="AG24" s="91"/>
      <c r="AH24" s="91"/>
    </row>
    <row r="25" spans="1:37">
      <c r="A25" s="77">
        <v>2021</v>
      </c>
      <c r="B25" s="182">
        <v>10639</v>
      </c>
      <c r="C25" s="182">
        <v>153378</v>
      </c>
      <c r="D25" s="182">
        <v>1277415</v>
      </c>
      <c r="E25" s="182">
        <v>404061</v>
      </c>
      <c r="F25" s="182">
        <v>304655</v>
      </c>
      <c r="G25" s="182">
        <v>36925</v>
      </c>
      <c r="H25" s="182">
        <v>145112</v>
      </c>
      <c r="I25" s="182">
        <v>102763</v>
      </c>
      <c r="J25" s="182">
        <v>212671</v>
      </c>
      <c r="K25" s="182">
        <v>377260</v>
      </c>
      <c r="L25" s="182">
        <v>159231</v>
      </c>
      <c r="M25" s="182">
        <v>612994</v>
      </c>
      <c r="N25" s="182">
        <v>29188</v>
      </c>
      <c r="O25" s="182">
        <v>195863</v>
      </c>
      <c r="P25" s="182">
        <v>100292</v>
      </c>
      <c r="Q25" s="182">
        <v>194</v>
      </c>
      <c r="R25" s="182">
        <v>4122641</v>
      </c>
      <c r="T25" s="48"/>
      <c r="U25" s="91"/>
      <c r="V25" s="91"/>
      <c r="W25" s="91"/>
      <c r="X25" s="91"/>
      <c r="Y25" s="91"/>
      <c r="Z25" s="91"/>
      <c r="AA25" s="91"/>
      <c r="AB25" s="91"/>
      <c r="AC25" s="91"/>
      <c r="AD25" s="91"/>
      <c r="AE25" s="91"/>
      <c r="AF25" s="91"/>
      <c r="AG25" s="91"/>
      <c r="AH25" s="91"/>
    </row>
    <row r="26" spans="1:37">
      <c r="A26" s="77">
        <v>2022</v>
      </c>
      <c r="B26" s="182">
        <v>10514</v>
      </c>
      <c r="C26" s="182">
        <v>156167</v>
      </c>
      <c r="D26" s="182">
        <v>1300403</v>
      </c>
      <c r="E26" s="182">
        <v>409165</v>
      </c>
      <c r="F26" s="182">
        <v>309597</v>
      </c>
      <c r="G26" s="182">
        <v>37404</v>
      </c>
      <c r="H26" s="182">
        <v>147739</v>
      </c>
      <c r="I26" s="182">
        <v>105224</v>
      </c>
      <c r="J26" s="182">
        <v>215132</v>
      </c>
      <c r="K26" s="182">
        <v>380522</v>
      </c>
      <c r="L26" s="182">
        <v>161028</v>
      </c>
      <c r="M26" s="182">
        <v>629278</v>
      </c>
      <c r="N26" s="182">
        <v>29958</v>
      </c>
      <c r="O26" s="182">
        <v>201079</v>
      </c>
      <c r="P26" s="182">
        <v>101941</v>
      </c>
      <c r="Q26" s="182">
        <v>194</v>
      </c>
      <c r="R26" s="182">
        <v>4195345</v>
      </c>
      <c r="T26" s="48"/>
      <c r="U26" s="91"/>
      <c r="V26" s="91"/>
      <c r="W26" s="91"/>
      <c r="X26" s="91"/>
      <c r="Y26" s="91"/>
      <c r="Z26" s="91"/>
      <c r="AA26" s="91"/>
      <c r="AB26" s="91"/>
      <c r="AC26" s="91"/>
      <c r="AD26" s="91"/>
      <c r="AE26" s="91"/>
      <c r="AF26" s="91"/>
      <c r="AG26" s="91"/>
      <c r="AH26" s="91"/>
    </row>
    <row r="27" spans="1:37">
      <c r="A27" s="77">
        <v>2023</v>
      </c>
      <c r="B27" s="182">
        <v>10436</v>
      </c>
      <c r="C27" s="182">
        <v>157636</v>
      </c>
      <c r="D27" s="182">
        <v>1335649</v>
      </c>
      <c r="E27" s="182">
        <v>413919</v>
      </c>
      <c r="F27" s="182">
        <v>312469</v>
      </c>
      <c r="G27" s="182">
        <v>37625</v>
      </c>
      <c r="H27" s="182">
        <v>147532</v>
      </c>
      <c r="I27" s="182">
        <v>106833</v>
      </c>
      <c r="J27" s="182">
        <v>216929</v>
      </c>
      <c r="K27" s="182">
        <v>383259</v>
      </c>
      <c r="L27" s="182">
        <v>162776</v>
      </c>
      <c r="M27" s="182">
        <v>645695</v>
      </c>
      <c r="N27" s="182">
        <v>30729</v>
      </c>
      <c r="O27" s="182">
        <v>206985</v>
      </c>
      <c r="P27" s="182">
        <v>102774</v>
      </c>
      <c r="Q27" s="182">
        <v>189</v>
      </c>
      <c r="R27" s="182">
        <v>4271435</v>
      </c>
      <c r="T27" s="48"/>
      <c r="U27" s="91"/>
      <c r="V27" s="91"/>
      <c r="W27" s="91"/>
      <c r="X27" s="91"/>
      <c r="Y27" s="91"/>
      <c r="Z27" s="91"/>
      <c r="AA27" s="91"/>
      <c r="AB27" s="91"/>
      <c r="AC27" s="91"/>
      <c r="AD27" s="91"/>
      <c r="AE27" s="91"/>
      <c r="AF27" s="91"/>
      <c r="AG27" s="91"/>
      <c r="AH27" s="91"/>
    </row>
    <row r="28" spans="1:37">
      <c r="A28" s="77">
        <v>2024</v>
      </c>
      <c r="B28" s="182">
        <v>12323</v>
      </c>
      <c r="C28" s="182">
        <v>159980</v>
      </c>
      <c r="D28" s="182">
        <v>1346762</v>
      </c>
      <c r="E28" s="182">
        <v>416117</v>
      </c>
      <c r="F28" s="182">
        <v>314350</v>
      </c>
      <c r="G28" s="182">
        <v>38170</v>
      </c>
      <c r="H28" s="182">
        <v>149551</v>
      </c>
      <c r="I28" s="182">
        <v>106913</v>
      </c>
      <c r="J28" s="182">
        <v>218079</v>
      </c>
      <c r="K28" s="182">
        <v>382378</v>
      </c>
      <c r="L28" s="182">
        <v>162353</v>
      </c>
      <c r="M28" s="182">
        <v>656641</v>
      </c>
      <c r="N28" s="182">
        <v>31503</v>
      </c>
      <c r="O28" s="182">
        <v>211119</v>
      </c>
      <c r="P28" s="182">
        <v>103404</v>
      </c>
      <c r="Q28" s="182">
        <v>190</v>
      </c>
      <c r="R28" s="182">
        <v>4309833</v>
      </c>
      <c r="T28" s="48"/>
      <c r="U28" s="91"/>
      <c r="V28" s="91"/>
      <c r="W28" s="91"/>
      <c r="X28" s="91"/>
      <c r="Y28" s="91"/>
      <c r="Z28" s="91"/>
      <c r="AA28" s="91"/>
      <c r="AB28" s="91"/>
      <c r="AC28" s="91"/>
      <c r="AD28" s="91"/>
      <c r="AE28" s="91"/>
      <c r="AF28" s="91"/>
      <c r="AG28" s="91"/>
      <c r="AH28" s="91"/>
    </row>
    <row r="29" spans="1:37">
      <c r="A29" s="77" t="s">
        <v>160</v>
      </c>
      <c r="B29" s="49"/>
      <c r="C29" s="49"/>
      <c r="D29" s="49"/>
      <c r="E29" s="49"/>
      <c r="F29" s="49"/>
      <c r="G29" s="49"/>
      <c r="H29" s="49"/>
      <c r="I29" s="49"/>
      <c r="J29" s="49"/>
      <c r="K29" s="49"/>
      <c r="L29" s="49"/>
      <c r="M29" s="49"/>
      <c r="N29" s="49"/>
      <c r="O29" s="49"/>
      <c r="P29" s="49"/>
      <c r="Q29" s="1"/>
      <c r="R29" s="49"/>
      <c r="U29" s="91"/>
      <c r="V29" s="91"/>
      <c r="W29" s="91"/>
      <c r="X29" s="91"/>
      <c r="Y29" s="91"/>
      <c r="Z29" s="91"/>
      <c r="AA29" s="91"/>
      <c r="AB29" s="91"/>
      <c r="AC29" s="91"/>
      <c r="AD29" s="91"/>
      <c r="AE29" s="91"/>
      <c r="AF29" s="91"/>
      <c r="AG29" s="91"/>
      <c r="AH29" s="91"/>
      <c r="AK29" s="88"/>
    </row>
    <row r="30" spans="1:37">
      <c r="A30" s="77"/>
      <c r="B30" s="49"/>
      <c r="C30" s="49"/>
      <c r="D30" s="49"/>
      <c r="E30" s="49"/>
      <c r="F30" s="49"/>
      <c r="G30" s="49"/>
      <c r="H30" s="49"/>
      <c r="I30" s="49"/>
      <c r="J30" s="49"/>
      <c r="K30" s="49"/>
      <c r="L30" s="49"/>
      <c r="M30" s="49"/>
      <c r="N30" s="49"/>
      <c r="O30" s="49"/>
      <c r="P30" s="49"/>
      <c r="Q30" s="1"/>
      <c r="R30" s="1"/>
      <c r="T30" s="89"/>
      <c r="U30" s="91"/>
      <c r="V30" s="91"/>
      <c r="W30" s="91"/>
      <c r="X30" s="91"/>
      <c r="Y30" s="91"/>
      <c r="Z30" s="91"/>
      <c r="AA30" s="91"/>
      <c r="AB30" s="91"/>
      <c r="AC30" s="91"/>
      <c r="AD30" s="91"/>
      <c r="AE30" s="91"/>
      <c r="AF30" s="91"/>
      <c r="AG30" s="91"/>
      <c r="AH30" s="91"/>
    </row>
    <row r="31" spans="1:37">
      <c r="A31" s="75" t="s">
        <v>161</v>
      </c>
      <c r="B31" s="49"/>
      <c r="C31" s="49"/>
      <c r="D31" s="49"/>
      <c r="E31" s="49"/>
      <c r="F31" s="49"/>
      <c r="G31" s="49"/>
      <c r="H31" s="49"/>
      <c r="I31" s="49"/>
      <c r="J31" s="49"/>
      <c r="K31" s="49"/>
      <c r="L31" s="49"/>
      <c r="M31" s="49"/>
      <c r="N31" s="49"/>
      <c r="O31" s="49"/>
      <c r="P31" s="49"/>
      <c r="Q31" s="1"/>
      <c r="R31" s="1"/>
      <c r="T31" s="89"/>
      <c r="U31" s="91"/>
      <c r="V31" s="91"/>
      <c r="W31" s="91"/>
      <c r="X31" s="91"/>
      <c r="Y31" s="91"/>
      <c r="Z31" s="91"/>
      <c r="AA31" s="91"/>
      <c r="AB31" s="91"/>
      <c r="AC31" s="91"/>
      <c r="AD31" s="91"/>
      <c r="AE31" s="91"/>
      <c r="AF31" s="91"/>
      <c r="AG31" s="91"/>
      <c r="AH31" s="91"/>
    </row>
    <row r="32" spans="1:37">
      <c r="A32" s="77"/>
      <c r="B32" s="1"/>
      <c r="C32" s="49" t="s">
        <v>140</v>
      </c>
      <c r="D32" s="49" t="s">
        <v>141</v>
      </c>
      <c r="E32" s="49" t="s">
        <v>155</v>
      </c>
      <c r="F32" s="49" t="s">
        <v>156</v>
      </c>
      <c r="G32" s="49" t="s">
        <v>142</v>
      </c>
      <c r="H32" s="49" t="s">
        <v>162</v>
      </c>
      <c r="I32" s="49" t="s">
        <v>144</v>
      </c>
      <c r="J32" s="49" t="s">
        <v>157</v>
      </c>
      <c r="K32" s="49" t="s">
        <v>146</v>
      </c>
      <c r="L32" s="49" t="s">
        <v>675</v>
      </c>
      <c r="M32" s="49" t="s">
        <v>148</v>
      </c>
      <c r="N32" s="49" t="s">
        <v>158</v>
      </c>
      <c r="O32" s="49" t="s">
        <v>159</v>
      </c>
      <c r="P32" s="49" t="s">
        <v>149</v>
      </c>
      <c r="Q32" s="49" t="s">
        <v>676</v>
      </c>
      <c r="R32" s="49" t="s">
        <v>163</v>
      </c>
      <c r="T32" s="89"/>
      <c r="U32" s="92"/>
      <c r="V32" s="92"/>
      <c r="W32" s="92"/>
      <c r="X32" s="92"/>
      <c r="Y32" s="92"/>
      <c r="Z32" s="92"/>
      <c r="AA32" s="92"/>
      <c r="AB32" s="92"/>
      <c r="AC32" s="92"/>
      <c r="AD32" s="92"/>
      <c r="AE32" s="92"/>
      <c r="AF32" s="92"/>
      <c r="AG32" s="92"/>
      <c r="AH32" s="92"/>
    </row>
    <row r="33" spans="1:32">
      <c r="A33" s="77">
        <v>2001</v>
      </c>
      <c r="B33" s="1"/>
      <c r="C33" s="45">
        <v>144400</v>
      </c>
      <c r="D33" s="45">
        <v>1218300</v>
      </c>
      <c r="E33" s="45">
        <v>368400</v>
      </c>
      <c r="F33" s="45">
        <v>246900</v>
      </c>
      <c r="G33" s="45">
        <v>45500</v>
      </c>
      <c r="H33" s="45">
        <v>147300</v>
      </c>
      <c r="I33" s="45">
        <v>105700</v>
      </c>
      <c r="J33" s="45">
        <v>227500</v>
      </c>
      <c r="K33" s="45">
        <v>440200</v>
      </c>
      <c r="L33" s="45">
        <v>126000</v>
      </c>
      <c r="M33" s="45">
        <v>496700</v>
      </c>
      <c r="N33" s="45">
        <v>31100</v>
      </c>
      <c r="O33" s="45">
        <v>188300</v>
      </c>
      <c r="P33" s="45">
        <v>93300</v>
      </c>
      <c r="Q33" s="45">
        <v>750</v>
      </c>
      <c r="R33" s="45">
        <f>'1.4 to 1.7'!E4*1000</f>
        <v>3880500</v>
      </c>
      <c r="T33" s="199"/>
      <c r="U33" s="49"/>
      <c r="W33" s="92"/>
      <c r="X33" s="92"/>
      <c r="Y33" s="92"/>
      <c r="Z33" s="92"/>
      <c r="AA33" s="42"/>
      <c r="AB33" s="42"/>
      <c r="AC33" s="92"/>
      <c r="AD33" s="92"/>
      <c r="AE33" s="92"/>
      <c r="AF33" s="92"/>
    </row>
    <row r="34" spans="1:32">
      <c r="A34" s="77">
        <v>2002</v>
      </c>
      <c r="B34" s="1"/>
      <c r="C34" s="45">
        <v>146000</v>
      </c>
      <c r="D34" s="45">
        <v>1255800</v>
      </c>
      <c r="E34" s="45">
        <v>373400</v>
      </c>
      <c r="F34" s="45">
        <v>250700</v>
      </c>
      <c r="G34" s="45">
        <v>45500</v>
      </c>
      <c r="H34" s="45">
        <v>148500</v>
      </c>
      <c r="I34" s="45">
        <v>105900</v>
      </c>
      <c r="J34" s="45">
        <v>227800</v>
      </c>
      <c r="K34" s="45">
        <v>445800</v>
      </c>
      <c r="L34" s="45">
        <v>127500</v>
      </c>
      <c r="M34" s="45">
        <v>505100</v>
      </c>
      <c r="N34" s="45">
        <v>31100</v>
      </c>
      <c r="O34" s="45">
        <v>191000</v>
      </c>
      <c r="P34" s="45">
        <v>93500</v>
      </c>
      <c r="Q34" s="45">
        <v>730</v>
      </c>
      <c r="R34" s="45">
        <f>'1.4 to 1.7'!E5*1000</f>
        <v>3948500</v>
      </c>
      <c r="T34" s="199"/>
      <c r="U34" s="49"/>
      <c r="W34" s="92"/>
      <c r="X34" s="92"/>
      <c r="Y34" s="92"/>
      <c r="Z34" s="92"/>
      <c r="AA34" s="42"/>
      <c r="AB34" s="42"/>
      <c r="AC34" s="92"/>
      <c r="AD34" s="92"/>
      <c r="AE34" s="92"/>
      <c r="AF34" s="92"/>
    </row>
    <row r="35" spans="1:32">
      <c r="A35" s="77">
        <v>2003</v>
      </c>
      <c r="B35" s="1"/>
      <c r="C35" s="45">
        <v>147900</v>
      </c>
      <c r="D35" s="45">
        <v>1297600</v>
      </c>
      <c r="E35" s="45">
        <v>379200</v>
      </c>
      <c r="F35" s="45">
        <v>255000</v>
      </c>
      <c r="G35" s="45">
        <v>45800</v>
      </c>
      <c r="H35" s="45">
        <v>149400</v>
      </c>
      <c r="I35" s="45">
        <v>106600</v>
      </c>
      <c r="J35" s="45">
        <v>228700</v>
      </c>
      <c r="K35" s="45">
        <v>452300</v>
      </c>
      <c r="L35" s="45">
        <v>129500</v>
      </c>
      <c r="M35" s="45">
        <v>515500</v>
      </c>
      <c r="N35" s="45">
        <v>31400</v>
      </c>
      <c r="O35" s="45">
        <v>193500</v>
      </c>
      <c r="P35" s="45">
        <v>94100</v>
      </c>
      <c r="Q35" s="45">
        <v>710</v>
      </c>
      <c r="R35" s="45">
        <f>'1.4 to 1.7'!E6*1000</f>
        <v>4027200</v>
      </c>
      <c r="T35" s="199"/>
      <c r="U35" s="49"/>
      <c r="W35" s="92"/>
      <c r="X35" s="92"/>
      <c r="Y35" s="92"/>
      <c r="Z35" s="92"/>
      <c r="AA35" s="42"/>
      <c r="AB35" s="42"/>
      <c r="AC35" s="92"/>
      <c r="AD35" s="92"/>
      <c r="AE35" s="92"/>
      <c r="AF35" s="92"/>
    </row>
    <row r="36" spans="1:32">
      <c r="A36" s="77">
        <v>2004</v>
      </c>
      <c r="B36" s="1"/>
      <c r="C36" s="45">
        <v>149500</v>
      </c>
      <c r="D36" s="45">
        <v>1326000</v>
      </c>
      <c r="E36" s="45">
        <v>384500</v>
      </c>
      <c r="F36" s="45">
        <v>259100</v>
      </c>
      <c r="G36" s="45">
        <v>45800</v>
      </c>
      <c r="H36" s="45">
        <v>150400</v>
      </c>
      <c r="I36" s="45">
        <v>106800</v>
      </c>
      <c r="J36" s="45">
        <v>229200</v>
      </c>
      <c r="K36" s="45">
        <v>457800</v>
      </c>
      <c r="L36" s="45">
        <v>131500</v>
      </c>
      <c r="M36" s="45">
        <v>524800</v>
      </c>
      <c r="N36" s="45">
        <v>31500</v>
      </c>
      <c r="O36" s="45">
        <v>195900</v>
      </c>
      <c r="P36" s="45">
        <v>94100</v>
      </c>
      <c r="Q36" s="45">
        <v>690</v>
      </c>
      <c r="R36" s="45">
        <f>'1.4 to 1.7'!E7*1000</f>
        <v>4087500</v>
      </c>
      <c r="T36" s="199"/>
      <c r="U36" s="49"/>
      <c r="W36" s="92"/>
      <c r="X36" s="92"/>
      <c r="Y36" s="92"/>
      <c r="Z36" s="92"/>
      <c r="AA36" s="42"/>
      <c r="AB36" s="42"/>
      <c r="AC36" s="92"/>
      <c r="AD36" s="92"/>
      <c r="AE36" s="92"/>
      <c r="AF36" s="92"/>
    </row>
    <row r="37" spans="1:32">
      <c r="A37" s="77">
        <v>2005</v>
      </c>
      <c r="B37" s="1"/>
      <c r="C37" s="45">
        <v>151000</v>
      </c>
      <c r="D37" s="45">
        <v>1348900</v>
      </c>
      <c r="E37" s="45">
        <v>388700</v>
      </c>
      <c r="F37" s="45">
        <v>262200</v>
      </c>
      <c r="G37" s="45">
        <v>45900</v>
      </c>
      <c r="H37" s="45">
        <v>151200</v>
      </c>
      <c r="I37" s="45">
        <v>106800</v>
      </c>
      <c r="J37" s="45">
        <v>228900</v>
      </c>
      <c r="K37" s="45">
        <v>461600</v>
      </c>
      <c r="L37" s="45">
        <v>132600</v>
      </c>
      <c r="M37" s="45">
        <v>531900</v>
      </c>
      <c r="N37" s="45">
        <v>31800</v>
      </c>
      <c r="O37" s="45">
        <v>197900</v>
      </c>
      <c r="P37" s="45">
        <v>93700</v>
      </c>
      <c r="Q37" s="45">
        <v>670</v>
      </c>
      <c r="R37" s="45">
        <f>'1.4 to 1.7'!E8*1000</f>
        <v>4133899.9999999995</v>
      </c>
      <c r="T37" s="199"/>
      <c r="U37" s="49"/>
      <c r="W37" s="92"/>
      <c r="X37" s="92"/>
      <c r="Y37" s="92"/>
      <c r="Z37" s="92"/>
      <c r="AA37" s="42"/>
      <c r="AB37" s="42"/>
      <c r="AC37" s="92"/>
      <c r="AD37" s="92"/>
      <c r="AE37" s="92"/>
      <c r="AF37" s="92"/>
    </row>
    <row r="38" spans="1:32">
      <c r="A38" s="77">
        <v>2006</v>
      </c>
      <c r="B38" s="1"/>
      <c r="C38" s="45">
        <v>152700</v>
      </c>
      <c r="D38" s="45">
        <v>1373000</v>
      </c>
      <c r="E38" s="45">
        <v>393200</v>
      </c>
      <c r="F38" s="45">
        <v>265300</v>
      </c>
      <c r="G38" s="45">
        <v>46000</v>
      </c>
      <c r="H38" s="45">
        <v>152100</v>
      </c>
      <c r="I38" s="45">
        <v>107300</v>
      </c>
      <c r="J38" s="45">
        <v>229400</v>
      </c>
      <c r="K38" s="45">
        <v>466300</v>
      </c>
      <c r="L38" s="45">
        <v>133700</v>
      </c>
      <c r="M38" s="45">
        <v>540000</v>
      </c>
      <c r="N38" s="45">
        <v>32100</v>
      </c>
      <c r="O38" s="45">
        <v>199800</v>
      </c>
      <c r="P38" s="45">
        <v>93200</v>
      </c>
      <c r="Q38" s="45">
        <v>650</v>
      </c>
      <c r="R38" s="45">
        <f>'1.4 to 1.7'!E9*1000</f>
        <v>4184600.0000000005</v>
      </c>
      <c r="T38" s="199"/>
      <c r="U38" s="49"/>
      <c r="W38" s="92"/>
      <c r="X38" s="92"/>
      <c r="Y38" s="92"/>
      <c r="Z38" s="92"/>
      <c r="AA38" s="42"/>
      <c r="AB38" s="42"/>
      <c r="AC38" s="92"/>
      <c r="AD38" s="92"/>
      <c r="AE38" s="92"/>
      <c r="AF38" s="92"/>
    </row>
    <row r="39" spans="1:32">
      <c r="A39" s="77">
        <v>2007</v>
      </c>
      <c r="B39" s="1"/>
      <c r="C39" s="45">
        <v>154700</v>
      </c>
      <c r="D39" s="45">
        <v>1390400</v>
      </c>
      <c r="E39" s="45">
        <v>397300</v>
      </c>
      <c r="F39" s="45">
        <v>267900</v>
      </c>
      <c r="G39" s="45">
        <v>46000</v>
      </c>
      <c r="H39" s="45">
        <v>152900</v>
      </c>
      <c r="I39" s="45">
        <v>107600</v>
      </c>
      <c r="J39" s="45">
        <v>228700</v>
      </c>
      <c r="K39" s="45">
        <v>469300</v>
      </c>
      <c r="L39" s="45">
        <v>134700</v>
      </c>
      <c r="M39" s="45">
        <v>547400</v>
      </c>
      <c r="N39" s="45">
        <v>32300</v>
      </c>
      <c r="O39" s="45">
        <v>201000</v>
      </c>
      <c r="P39" s="45">
        <v>93100</v>
      </c>
      <c r="Q39" s="45">
        <v>640</v>
      </c>
      <c r="R39" s="45">
        <f>'1.4 to 1.7'!E10*1000</f>
        <v>4223800</v>
      </c>
      <c r="T39" s="199"/>
      <c r="U39" s="49"/>
      <c r="W39" s="93"/>
      <c r="X39" s="93"/>
      <c r="Y39" s="93"/>
      <c r="Z39" s="93"/>
      <c r="AA39" s="42"/>
      <c r="AB39" s="42"/>
      <c r="AC39" s="93"/>
      <c r="AD39" s="93"/>
      <c r="AE39" s="93"/>
      <c r="AF39" s="93"/>
    </row>
    <row r="40" spans="1:32">
      <c r="A40" s="77">
        <v>2008</v>
      </c>
      <c r="B40" s="1"/>
      <c r="C40" s="45">
        <v>156300</v>
      </c>
      <c r="D40" s="45">
        <v>1405500</v>
      </c>
      <c r="E40" s="45">
        <v>401600</v>
      </c>
      <c r="F40" s="45">
        <v>270200</v>
      </c>
      <c r="G40" s="45">
        <v>46000</v>
      </c>
      <c r="H40" s="45">
        <v>153500</v>
      </c>
      <c r="I40" s="45">
        <v>108300</v>
      </c>
      <c r="J40" s="45">
        <v>228600</v>
      </c>
      <c r="K40" s="45">
        <v>471800</v>
      </c>
      <c r="L40" s="45">
        <v>135900</v>
      </c>
      <c r="M40" s="45">
        <v>553800</v>
      </c>
      <c r="N40" s="45">
        <v>32400</v>
      </c>
      <c r="O40" s="45">
        <v>202100</v>
      </c>
      <c r="P40" s="45">
        <v>93300</v>
      </c>
      <c r="Q40" s="45">
        <v>640</v>
      </c>
      <c r="R40" s="45">
        <f>'1.4 to 1.7'!E11*1000</f>
        <v>4259800</v>
      </c>
      <c r="T40" s="199"/>
      <c r="U40" s="49"/>
      <c r="W40" s="93"/>
      <c r="X40" s="93"/>
      <c r="Y40" s="93"/>
      <c r="Z40" s="93"/>
      <c r="AA40" s="42"/>
      <c r="AB40" s="42"/>
      <c r="AC40" s="93"/>
      <c r="AD40" s="93"/>
      <c r="AE40" s="93"/>
      <c r="AF40" s="93"/>
    </row>
    <row r="41" spans="1:32">
      <c r="A41" s="77">
        <v>2009</v>
      </c>
      <c r="B41" s="1"/>
      <c r="C41" s="45">
        <v>158200</v>
      </c>
      <c r="D41" s="45">
        <v>1421700</v>
      </c>
      <c r="E41" s="45">
        <v>406600</v>
      </c>
      <c r="F41" s="45">
        <v>272700</v>
      </c>
      <c r="G41" s="45">
        <v>46300</v>
      </c>
      <c r="H41" s="45">
        <v>154500</v>
      </c>
      <c r="I41" s="45">
        <v>109300</v>
      </c>
      <c r="J41" s="45">
        <v>229300</v>
      </c>
      <c r="K41" s="45">
        <v>475600</v>
      </c>
      <c r="L41" s="45">
        <v>137100</v>
      </c>
      <c r="M41" s="45">
        <v>560600</v>
      </c>
      <c r="N41" s="45">
        <v>32700</v>
      </c>
      <c r="O41" s="45">
        <v>203300</v>
      </c>
      <c r="P41" s="45">
        <v>93900</v>
      </c>
      <c r="Q41" s="45">
        <v>640</v>
      </c>
      <c r="R41" s="45">
        <f>'1.4 to 1.7'!E12*1000</f>
        <v>4302600</v>
      </c>
      <c r="T41" s="199"/>
      <c r="U41" s="49"/>
      <c r="W41" s="93"/>
      <c r="X41" s="93"/>
      <c r="Y41" s="93"/>
      <c r="Z41" s="93"/>
      <c r="AA41" s="42"/>
      <c r="AB41" s="42"/>
      <c r="AC41" s="93"/>
      <c r="AD41" s="93"/>
      <c r="AE41" s="93"/>
      <c r="AF41" s="93"/>
    </row>
    <row r="42" spans="1:32">
      <c r="A42" s="77">
        <v>2010</v>
      </c>
      <c r="B42" s="1"/>
      <c r="C42" s="45">
        <v>160600</v>
      </c>
      <c r="D42" s="45">
        <v>1439600</v>
      </c>
      <c r="E42" s="45">
        <v>412400</v>
      </c>
      <c r="F42" s="45">
        <v>275700</v>
      </c>
      <c r="G42" s="45">
        <v>46700</v>
      </c>
      <c r="H42" s="45">
        <v>156300</v>
      </c>
      <c r="I42" s="45">
        <v>110700</v>
      </c>
      <c r="J42" s="45">
        <v>230400</v>
      </c>
      <c r="K42" s="45">
        <v>479400</v>
      </c>
      <c r="L42" s="45">
        <v>138500</v>
      </c>
      <c r="M42" s="45">
        <v>567700</v>
      </c>
      <c r="N42" s="45">
        <v>32800</v>
      </c>
      <c r="O42" s="45">
        <v>204600</v>
      </c>
      <c r="P42" s="45">
        <v>94700</v>
      </c>
      <c r="Q42" s="45">
        <v>640</v>
      </c>
      <c r="R42" s="45">
        <f>'1.4 to 1.7'!E13*1000</f>
        <v>4350700</v>
      </c>
      <c r="T42" s="199"/>
      <c r="U42" s="49"/>
      <c r="W42" s="93"/>
      <c r="X42" s="93"/>
      <c r="Y42" s="93"/>
      <c r="Z42" s="93"/>
      <c r="AA42" s="42"/>
      <c r="AB42" s="42"/>
      <c r="AC42" s="93"/>
      <c r="AD42" s="93"/>
      <c r="AE42" s="93"/>
      <c r="AF42" s="93"/>
    </row>
    <row r="43" spans="1:32">
      <c r="A43" s="77">
        <v>2011</v>
      </c>
      <c r="B43" s="1"/>
      <c r="C43" s="45">
        <v>162500</v>
      </c>
      <c r="D43" s="45">
        <v>1459600</v>
      </c>
      <c r="E43" s="45">
        <v>417300</v>
      </c>
      <c r="F43" s="45">
        <v>278200</v>
      </c>
      <c r="G43" s="45">
        <v>46800</v>
      </c>
      <c r="H43" s="45">
        <v>157300</v>
      </c>
      <c r="I43" s="45">
        <v>111800</v>
      </c>
      <c r="J43" s="45">
        <v>231300</v>
      </c>
      <c r="K43" s="45">
        <v>483400</v>
      </c>
      <c r="L43" s="45">
        <v>140400</v>
      </c>
      <c r="M43" s="45">
        <v>559300</v>
      </c>
      <c r="N43" s="45">
        <v>33100</v>
      </c>
      <c r="O43" s="45">
        <v>206600</v>
      </c>
      <c r="P43" s="45">
        <v>95700</v>
      </c>
      <c r="Q43" s="45">
        <v>640</v>
      </c>
      <c r="R43" s="45">
        <f>'1.4 to 1.7'!E14*1000</f>
        <v>4384000</v>
      </c>
      <c r="T43" s="199"/>
      <c r="U43" s="49"/>
      <c r="W43" s="94"/>
      <c r="X43" s="94"/>
      <c r="Y43" s="94"/>
      <c r="Z43" s="94"/>
      <c r="AA43" s="42"/>
      <c r="AB43" s="42"/>
      <c r="AC43" s="94"/>
      <c r="AD43" s="94"/>
      <c r="AE43" s="94"/>
      <c r="AF43" s="94"/>
    </row>
    <row r="44" spans="1:32" ht="12.75" customHeight="1">
      <c r="A44" s="77">
        <v>2012</v>
      </c>
      <c r="B44" s="1"/>
      <c r="C44" s="45">
        <v>163500</v>
      </c>
      <c r="D44" s="45">
        <v>1476500</v>
      </c>
      <c r="E44" s="45">
        <v>421500</v>
      </c>
      <c r="F44" s="45">
        <v>278800</v>
      </c>
      <c r="G44" s="45">
        <v>47000</v>
      </c>
      <c r="H44" s="45">
        <v>157500</v>
      </c>
      <c r="I44" s="45">
        <v>112700</v>
      </c>
      <c r="J44" s="45">
        <v>231200</v>
      </c>
      <c r="K44" s="45">
        <v>485100</v>
      </c>
      <c r="L44" s="45">
        <v>141400</v>
      </c>
      <c r="M44" s="45">
        <v>556000</v>
      </c>
      <c r="N44" s="45">
        <v>33100</v>
      </c>
      <c r="O44" s="45">
        <v>207400</v>
      </c>
      <c r="P44" s="45">
        <v>95900</v>
      </c>
      <c r="Q44" s="45">
        <v>600</v>
      </c>
      <c r="R44" s="45">
        <f>'1.4 to 1.7'!E15*1000</f>
        <v>4408100</v>
      </c>
      <c r="T44" s="199"/>
      <c r="U44" s="49"/>
      <c r="AA44" s="42"/>
      <c r="AB44" s="42"/>
    </row>
    <row r="45" spans="1:32" ht="12.75" customHeight="1">
      <c r="A45" s="77">
        <v>2013</v>
      </c>
      <c r="B45" s="1"/>
      <c r="C45" s="45">
        <v>164700</v>
      </c>
      <c r="D45" s="45">
        <v>1493200</v>
      </c>
      <c r="E45" s="45">
        <v>424600</v>
      </c>
      <c r="F45" s="45">
        <v>279700</v>
      </c>
      <c r="G45" s="45">
        <v>47000</v>
      </c>
      <c r="H45" s="45">
        <v>158000</v>
      </c>
      <c r="I45" s="45">
        <v>113600</v>
      </c>
      <c r="J45" s="45">
        <v>231200</v>
      </c>
      <c r="K45" s="45">
        <v>486700</v>
      </c>
      <c r="L45" s="45">
        <v>142200</v>
      </c>
      <c r="M45" s="45">
        <v>562900</v>
      </c>
      <c r="N45" s="45">
        <v>33000</v>
      </c>
      <c r="O45" s="45">
        <v>208800</v>
      </c>
      <c r="P45" s="45">
        <v>96000</v>
      </c>
      <c r="Q45" s="45">
        <v>600</v>
      </c>
      <c r="R45" s="45">
        <f>'1.4 to 1.7'!E16*1000</f>
        <v>4442100</v>
      </c>
      <c r="T45" s="199"/>
      <c r="U45" s="49"/>
      <c r="AA45" s="42"/>
      <c r="AB45" s="42"/>
    </row>
    <row r="46" spans="1:32" ht="12.75" customHeight="1">
      <c r="A46" s="77">
        <v>2014</v>
      </c>
      <c r="B46" s="1"/>
      <c r="C46" s="45">
        <v>168200</v>
      </c>
      <c r="D46" s="45">
        <v>1520400</v>
      </c>
      <c r="E46" s="45">
        <v>432400</v>
      </c>
      <c r="F46" s="45">
        <v>286100</v>
      </c>
      <c r="G46" s="45">
        <v>47500</v>
      </c>
      <c r="H46" s="45">
        <v>160800</v>
      </c>
      <c r="I46" s="45">
        <v>115000</v>
      </c>
      <c r="J46" s="45">
        <v>234200</v>
      </c>
      <c r="K46" s="45">
        <v>493800</v>
      </c>
      <c r="L46" s="45">
        <v>144700</v>
      </c>
      <c r="M46" s="45">
        <v>570600</v>
      </c>
      <c r="N46" s="45">
        <v>32900</v>
      </c>
      <c r="O46" s="45">
        <v>212500</v>
      </c>
      <c r="P46" s="45">
        <v>96800</v>
      </c>
      <c r="Q46" s="45">
        <v>610</v>
      </c>
      <c r="R46" s="45">
        <f>'1.4 to 1.7'!E17*1000</f>
        <v>4516500</v>
      </c>
      <c r="T46" s="199"/>
      <c r="U46" s="49"/>
      <c r="AA46" s="42"/>
      <c r="AB46" s="42"/>
    </row>
    <row r="47" spans="1:32" ht="12.75" customHeight="1">
      <c r="A47" s="77">
        <v>2015</v>
      </c>
      <c r="B47" s="1"/>
      <c r="C47" s="45">
        <v>172100</v>
      </c>
      <c r="D47" s="45">
        <v>1552800</v>
      </c>
      <c r="E47" s="45">
        <v>442100</v>
      </c>
      <c r="F47" s="45">
        <v>293200</v>
      </c>
      <c r="G47" s="45">
        <v>48100</v>
      </c>
      <c r="H47" s="45">
        <v>163700</v>
      </c>
      <c r="I47" s="45">
        <v>116600</v>
      </c>
      <c r="J47" s="45">
        <v>237400</v>
      </c>
      <c r="K47" s="45">
        <v>501800</v>
      </c>
      <c r="L47" s="45">
        <v>147400</v>
      </c>
      <c r="M47" s="45">
        <v>585600</v>
      </c>
      <c r="N47" s="45">
        <v>32800</v>
      </c>
      <c r="O47" s="45">
        <v>217400</v>
      </c>
      <c r="P47" s="45">
        <v>97700</v>
      </c>
      <c r="Q47" s="45">
        <v>620</v>
      </c>
      <c r="R47" s="45">
        <f>'1.4 to 1.7'!E18*1000</f>
        <v>4609400</v>
      </c>
      <c r="T47" s="199"/>
      <c r="U47" s="49"/>
      <c r="AA47" s="42"/>
      <c r="AB47" s="42"/>
    </row>
    <row r="48" spans="1:32" ht="12.75" customHeight="1">
      <c r="A48" s="77">
        <v>2016</v>
      </c>
      <c r="B48" s="1"/>
      <c r="C48" s="45">
        <v>176400</v>
      </c>
      <c r="D48" s="45">
        <v>1589800</v>
      </c>
      <c r="E48" s="45">
        <v>452800</v>
      </c>
      <c r="F48" s="45">
        <v>301500</v>
      </c>
      <c r="G48" s="45">
        <v>48800</v>
      </c>
      <c r="H48" s="45">
        <v>166900</v>
      </c>
      <c r="I48" s="45">
        <v>118500</v>
      </c>
      <c r="J48" s="45">
        <v>241100</v>
      </c>
      <c r="K48" s="45">
        <v>510700</v>
      </c>
      <c r="L48" s="45">
        <v>150400</v>
      </c>
      <c r="M48" s="45">
        <v>601900</v>
      </c>
      <c r="N48" s="45">
        <v>32900</v>
      </c>
      <c r="O48" s="45">
        <v>223100</v>
      </c>
      <c r="P48" s="45">
        <v>99000</v>
      </c>
      <c r="Q48" s="45">
        <v>640</v>
      </c>
      <c r="R48" s="45">
        <f>'1.4 to 1.7'!E19*1000</f>
        <v>4714100</v>
      </c>
      <c r="T48" s="199"/>
      <c r="U48" s="49"/>
      <c r="AA48" s="42"/>
      <c r="AB48" s="42"/>
    </row>
    <row r="49" spans="1:33" ht="12.75" customHeight="1">
      <c r="A49" s="77">
        <v>2017</v>
      </c>
      <c r="B49" s="1"/>
      <c r="C49" s="45">
        <v>181200</v>
      </c>
      <c r="D49" s="45">
        <v>1625100</v>
      </c>
      <c r="E49" s="45">
        <v>465000</v>
      </c>
      <c r="F49" s="45">
        <v>311500</v>
      </c>
      <c r="G49" s="45">
        <v>49200</v>
      </c>
      <c r="H49" s="45">
        <v>169700</v>
      </c>
      <c r="I49" s="45">
        <v>120000</v>
      </c>
      <c r="J49" s="45">
        <v>244300</v>
      </c>
      <c r="K49" s="45">
        <v>518300</v>
      </c>
      <c r="L49" s="45">
        <v>152900</v>
      </c>
      <c r="M49" s="45">
        <v>614300</v>
      </c>
      <c r="N49" s="45">
        <v>32700</v>
      </c>
      <c r="O49" s="45">
        <v>228800</v>
      </c>
      <c r="P49" s="45">
        <v>99900</v>
      </c>
      <c r="Q49" s="45">
        <v>660</v>
      </c>
      <c r="R49" s="45">
        <f>'1.4 to 1.7'!E20*1000</f>
        <v>4813600</v>
      </c>
      <c r="T49" s="199"/>
      <c r="U49" s="49"/>
      <c r="AA49" s="42"/>
      <c r="AB49" s="42"/>
    </row>
    <row r="50" spans="1:33" ht="12.75" customHeight="1">
      <c r="A50" s="77">
        <v>2018</v>
      </c>
      <c r="B50" s="1"/>
      <c r="C50" s="45">
        <v>185800</v>
      </c>
      <c r="D50" s="45">
        <v>1654800</v>
      </c>
      <c r="E50" s="45">
        <v>475600</v>
      </c>
      <c r="F50" s="45">
        <v>320800</v>
      </c>
      <c r="G50" s="45">
        <v>49500</v>
      </c>
      <c r="H50" s="45">
        <v>172400</v>
      </c>
      <c r="I50" s="45">
        <v>121200</v>
      </c>
      <c r="J50" s="45">
        <v>247500</v>
      </c>
      <c r="K50" s="45">
        <v>525900</v>
      </c>
      <c r="L50" s="45">
        <v>155400</v>
      </c>
      <c r="M50" s="45">
        <v>622800</v>
      </c>
      <c r="N50" s="45">
        <v>32400</v>
      </c>
      <c r="O50" s="45">
        <v>235000</v>
      </c>
      <c r="P50" s="45">
        <v>100500</v>
      </c>
      <c r="Q50" s="45">
        <v>690</v>
      </c>
      <c r="R50" s="45">
        <f>'1.4 to 1.7'!E21*1000</f>
        <v>4900600</v>
      </c>
      <c r="T50" s="199"/>
      <c r="U50" s="49"/>
      <c r="AA50" s="42"/>
      <c r="AB50" s="42"/>
    </row>
    <row r="51" spans="1:33" ht="12.75" customHeight="1">
      <c r="A51" s="77">
        <v>2019</v>
      </c>
      <c r="B51" s="1"/>
      <c r="C51" s="45">
        <v>188000</v>
      </c>
      <c r="D51" s="45">
        <v>1680500</v>
      </c>
      <c r="E51" s="45">
        <v>483900</v>
      </c>
      <c r="F51" s="45">
        <v>327100</v>
      </c>
      <c r="G51" s="45">
        <v>50300</v>
      </c>
      <c r="H51" s="45">
        <v>173800</v>
      </c>
      <c r="I51" s="45">
        <v>123100</v>
      </c>
      <c r="J51" s="45">
        <v>250300</v>
      </c>
      <c r="K51" s="45">
        <v>530900</v>
      </c>
      <c r="L51" s="45">
        <v>157200</v>
      </c>
      <c r="M51" s="45">
        <v>632000</v>
      </c>
      <c r="N51" s="45">
        <v>32700</v>
      </c>
      <c r="O51" s="45">
        <v>238400</v>
      </c>
      <c r="P51" s="45">
        <v>101400</v>
      </c>
      <c r="Q51" s="45">
        <v>670</v>
      </c>
      <c r="R51" s="45">
        <f>'1.4 to 1.7'!E22*1000</f>
        <v>4970300</v>
      </c>
      <c r="T51" s="199"/>
      <c r="U51" s="49"/>
      <c r="AA51" s="42"/>
      <c r="AB51" s="42"/>
    </row>
    <row r="52" spans="1:33" ht="12.75" customHeight="1">
      <c r="A52" s="77">
        <v>2020</v>
      </c>
      <c r="B52" s="1"/>
      <c r="C52" s="45">
        <v>192700</v>
      </c>
      <c r="D52" s="45">
        <v>1712000</v>
      </c>
      <c r="E52" s="45">
        <v>496500</v>
      </c>
      <c r="F52" s="45">
        <v>336800</v>
      </c>
      <c r="G52" s="45">
        <v>51400</v>
      </c>
      <c r="H52" s="45">
        <v>177700</v>
      </c>
      <c r="I52" s="45">
        <v>125100</v>
      </c>
      <c r="J52" s="45">
        <v>253700</v>
      </c>
      <c r="K52" s="45">
        <v>537900</v>
      </c>
      <c r="L52" s="45">
        <v>162500</v>
      </c>
      <c r="M52" s="45">
        <v>645900</v>
      </c>
      <c r="N52" s="45">
        <v>33300</v>
      </c>
      <c r="O52" s="45">
        <v>244000</v>
      </c>
      <c r="P52" s="45">
        <v>102200</v>
      </c>
      <c r="Q52" s="45">
        <v>670</v>
      </c>
      <c r="R52" s="45">
        <f>'1.4 to 1.7'!E23*1000</f>
        <v>5072400</v>
      </c>
      <c r="T52" s="199"/>
      <c r="U52" s="49"/>
      <c r="AA52" s="42"/>
      <c r="AB52" s="42"/>
    </row>
    <row r="53" spans="1:33" ht="12.75" customHeight="1">
      <c r="A53" s="77">
        <v>2021</v>
      </c>
      <c r="B53" s="1"/>
      <c r="C53" s="45">
        <v>195600</v>
      </c>
      <c r="D53" s="45">
        <v>1704000</v>
      </c>
      <c r="E53" s="45">
        <v>501400</v>
      </c>
      <c r="F53" s="45">
        <v>340000</v>
      </c>
      <c r="G53" s="45">
        <v>51700</v>
      </c>
      <c r="H53" s="45">
        <v>178500</v>
      </c>
      <c r="I53" s="45">
        <v>126600</v>
      </c>
      <c r="J53" s="45">
        <v>255200</v>
      </c>
      <c r="K53" s="45">
        <v>537300</v>
      </c>
      <c r="L53" s="45">
        <v>162800</v>
      </c>
      <c r="M53" s="45">
        <v>652600</v>
      </c>
      <c r="N53" s="45">
        <v>33500</v>
      </c>
      <c r="O53" s="45">
        <v>243400</v>
      </c>
      <c r="P53" s="45">
        <v>101400</v>
      </c>
      <c r="Q53" s="45">
        <v>650</v>
      </c>
      <c r="R53" s="45">
        <f>'1.4 to 1.7'!E24*1000</f>
        <v>5084600</v>
      </c>
      <c r="T53" s="199"/>
      <c r="U53" s="49"/>
      <c r="AA53" s="42"/>
      <c r="AB53" s="42"/>
    </row>
    <row r="54" spans="1:33" ht="12.75" customHeight="1">
      <c r="A54" s="77">
        <v>2022</v>
      </c>
      <c r="B54" s="1"/>
      <c r="C54" s="45">
        <v>197000</v>
      </c>
      <c r="D54" s="45">
        <v>1694400</v>
      </c>
      <c r="E54" s="45">
        <v>504300</v>
      </c>
      <c r="F54" s="45">
        <v>341000</v>
      </c>
      <c r="G54" s="45">
        <v>51800</v>
      </c>
      <c r="H54" s="45">
        <v>177700</v>
      </c>
      <c r="I54" s="45">
        <v>127500</v>
      </c>
      <c r="J54" s="45">
        <v>255400</v>
      </c>
      <c r="K54" s="45">
        <v>532900</v>
      </c>
      <c r="L54" s="45">
        <v>162800</v>
      </c>
      <c r="M54" s="45">
        <v>658300</v>
      </c>
      <c r="N54" s="45">
        <v>33600</v>
      </c>
      <c r="O54" s="45">
        <v>243400</v>
      </c>
      <c r="P54" s="45">
        <v>101000</v>
      </c>
      <c r="Q54" s="45">
        <v>630</v>
      </c>
      <c r="R54" s="45">
        <f>'1.4 to 1.7'!E25*1000</f>
        <v>5081700</v>
      </c>
      <c r="T54" s="199"/>
      <c r="U54" s="49"/>
      <c r="AA54" s="42"/>
      <c r="AB54" s="42"/>
    </row>
    <row r="55" spans="1:33" ht="12.75" customHeight="1">
      <c r="A55" s="77">
        <v>2023</v>
      </c>
      <c r="B55" s="1"/>
      <c r="C55" s="45">
        <v>198500</v>
      </c>
      <c r="D55" s="45">
        <v>1755200</v>
      </c>
      <c r="E55" s="45">
        <v>516800</v>
      </c>
      <c r="F55" s="45">
        <v>346500</v>
      </c>
      <c r="G55" s="45">
        <v>52300</v>
      </c>
      <c r="H55" s="45">
        <v>179000</v>
      </c>
      <c r="I55" s="45">
        <v>129400</v>
      </c>
      <c r="J55" s="45">
        <v>257800</v>
      </c>
      <c r="K55" s="45">
        <v>538000</v>
      </c>
      <c r="L55" s="45">
        <v>164200</v>
      </c>
      <c r="M55" s="45">
        <v>676600</v>
      </c>
      <c r="N55" s="45">
        <v>33900</v>
      </c>
      <c r="O55" s="45">
        <v>248500</v>
      </c>
      <c r="P55" s="45">
        <v>102700</v>
      </c>
      <c r="Q55" s="45">
        <v>600</v>
      </c>
      <c r="R55" s="45">
        <f>'1.4 to 1.7'!E26*1000</f>
        <v>5200000</v>
      </c>
      <c r="T55" s="199"/>
      <c r="U55" s="49"/>
      <c r="AA55" s="42"/>
      <c r="AB55" s="42"/>
    </row>
    <row r="56" spans="1:33" ht="12.75" customHeight="1">
      <c r="A56" s="77">
        <v>2024</v>
      </c>
      <c r="B56" s="1"/>
      <c r="C56" s="45">
        <v>200800</v>
      </c>
      <c r="D56" s="45">
        <v>1797300</v>
      </c>
      <c r="E56" s="45">
        <v>527600</v>
      </c>
      <c r="F56" s="45">
        <v>351700</v>
      </c>
      <c r="G56" s="45">
        <v>53000</v>
      </c>
      <c r="H56" s="45">
        <v>181100</v>
      </c>
      <c r="I56" s="45">
        <v>130500</v>
      </c>
      <c r="J56" s="45">
        <v>261100</v>
      </c>
      <c r="K56" s="45">
        <v>541500</v>
      </c>
      <c r="L56" s="45">
        <v>165800</v>
      </c>
      <c r="M56" s="45">
        <v>687100</v>
      </c>
      <c r="N56" s="45">
        <v>34300</v>
      </c>
      <c r="O56" s="45">
        <v>251300</v>
      </c>
      <c r="P56" s="45">
        <v>103800</v>
      </c>
      <c r="Q56" s="45">
        <v>610</v>
      </c>
      <c r="R56" s="45">
        <f>'1.4 to 1.7'!E27*1000</f>
        <v>5290100</v>
      </c>
      <c r="T56" s="199"/>
      <c r="U56" s="49"/>
      <c r="AA56" s="42"/>
      <c r="AB56" s="42"/>
    </row>
    <row r="57" spans="1:33">
      <c r="A57" s="75" t="s">
        <v>674</v>
      </c>
      <c r="B57" s="76"/>
      <c r="C57" s="76"/>
      <c r="D57" s="76"/>
      <c r="E57" s="76"/>
      <c r="F57" s="76"/>
      <c r="G57" s="76"/>
      <c r="H57" s="76"/>
      <c r="I57" s="76"/>
      <c r="J57" s="76"/>
      <c r="K57" s="76"/>
      <c r="L57" s="76"/>
      <c r="M57" s="76"/>
      <c r="N57" s="76"/>
      <c r="O57" s="76"/>
      <c r="P57" s="76"/>
      <c r="Q57" s="152"/>
      <c r="R57" s="152"/>
    </row>
    <row r="58" spans="1:33">
      <c r="A58" s="77"/>
      <c r="B58" s="76"/>
      <c r="C58" s="76"/>
      <c r="D58" s="76"/>
      <c r="E58" s="76"/>
      <c r="F58" s="76"/>
      <c r="G58" s="76"/>
      <c r="H58" s="76"/>
      <c r="I58" s="76"/>
      <c r="J58" s="76"/>
      <c r="K58" s="76"/>
      <c r="L58" s="76"/>
      <c r="M58" s="76"/>
      <c r="N58" s="76"/>
      <c r="O58" s="76"/>
      <c r="P58" s="76"/>
      <c r="Q58" s="1"/>
      <c r="R58" s="1"/>
    </row>
    <row r="59" spans="1:33" ht="24" customHeight="1">
      <c r="A59" s="75" t="s">
        <v>164</v>
      </c>
      <c r="B59" s="49"/>
      <c r="C59" s="49"/>
      <c r="D59" s="49"/>
      <c r="E59" s="49"/>
      <c r="F59" s="49"/>
      <c r="G59" s="49"/>
      <c r="H59" s="49"/>
      <c r="I59" s="49"/>
      <c r="J59" s="49"/>
      <c r="K59" s="49"/>
      <c r="L59" s="49"/>
      <c r="M59" s="49"/>
      <c r="N59" s="49"/>
      <c r="O59" s="49"/>
      <c r="P59" s="49"/>
      <c r="Q59" s="1"/>
      <c r="R59" s="1"/>
    </row>
    <row r="60" spans="1:33" ht="15">
      <c r="A60" s="77"/>
      <c r="B60" s="1"/>
      <c r="C60" s="76" t="s">
        <v>140</v>
      </c>
      <c r="D60" s="76" t="s">
        <v>141</v>
      </c>
      <c r="E60" s="76" t="s">
        <v>155</v>
      </c>
      <c r="F60" s="76" t="s">
        <v>156</v>
      </c>
      <c r="G60" s="76" t="s">
        <v>142</v>
      </c>
      <c r="H60" s="76" t="s">
        <v>162</v>
      </c>
      <c r="I60" s="76" t="s">
        <v>144</v>
      </c>
      <c r="J60" s="49" t="s">
        <v>157</v>
      </c>
      <c r="K60" s="76" t="s">
        <v>146</v>
      </c>
      <c r="L60" s="49" t="s">
        <v>675</v>
      </c>
      <c r="M60" s="76" t="s">
        <v>148</v>
      </c>
      <c r="N60" s="76" t="s">
        <v>158</v>
      </c>
      <c r="O60" s="76" t="s">
        <v>159</v>
      </c>
      <c r="P60" s="76" t="s">
        <v>149</v>
      </c>
      <c r="Q60" s="49" t="s">
        <v>676</v>
      </c>
      <c r="R60" s="76" t="s">
        <v>163</v>
      </c>
      <c r="T60" s="90"/>
      <c r="U60" s="90"/>
      <c r="V60" s="90"/>
      <c r="W60" s="90"/>
      <c r="X60" s="90"/>
      <c r="Y60" s="90"/>
      <c r="Z60" s="90"/>
      <c r="AA60" s="90"/>
      <c r="AB60" s="90"/>
      <c r="AC60" s="90"/>
      <c r="AD60" s="90"/>
      <c r="AE60" s="90"/>
      <c r="AF60" s="90"/>
      <c r="AG60" s="90"/>
    </row>
    <row r="61" spans="1:33">
      <c r="A61" s="77">
        <v>2001</v>
      </c>
      <c r="B61" s="1"/>
      <c r="C61" s="63">
        <f t="shared" ref="C61:Q61" si="0">C5*1000/C33</f>
        <v>657.6246537396122</v>
      </c>
      <c r="D61" s="63">
        <f t="shared" si="0"/>
        <v>625.65049659361409</v>
      </c>
      <c r="E61" s="63">
        <f t="shared" si="0"/>
        <v>632.70629750271439</v>
      </c>
      <c r="F61" s="63">
        <f t="shared" si="0"/>
        <v>737.9060348319158</v>
      </c>
      <c r="G61" s="63">
        <f t="shared" si="0"/>
        <v>570.61538461538464</v>
      </c>
      <c r="H61" s="63">
        <f t="shared" si="0"/>
        <v>650.19008825526134</v>
      </c>
      <c r="I61" s="63">
        <f t="shared" si="0"/>
        <v>636.81173131504261</v>
      </c>
      <c r="J61" s="63">
        <f t="shared" si="0"/>
        <v>650.62857142857138</v>
      </c>
      <c r="K61" s="63">
        <f t="shared" si="0"/>
        <v>582.9304861426624</v>
      </c>
      <c r="L61" s="63">
        <f t="shared" si="0"/>
        <v>737.40476190476193</v>
      </c>
      <c r="M61" s="63">
        <f t="shared" si="0"/>
        <v>754.73726595530502</v>
      </c>
      <c r="N61" s="63">
        <f t="shared" si="0"/>
        <v>614.79099678456589</v>
      </c>
      <c r="O61" s="63">
        <f t="shared" si="0"/>
        <v>599.98937865108871</v>
      </c>
      <c r="P61" s="63">
        <f t="shared" si="0"/>
        <v>739.00321543408359</v>
      </c>
      <c r="Q61" s="63">
        <f t="shared" si="0"/>
        <v>217.33333333333334</v>
      </c>
      <c r="R61" s="63">
        <f>R5*1000/R33</f>
        <v>660.66125499291331</v>
      </c>
    </row>
    <row r="62" spans="1:33">
      <c r="A62" s="77">
        <v>2002</v>
      </c>
      <c r="B62" s="1"/>
      <c r="C62" s="63">
        <f t="shared" ref="C62:R62" si="1">C6*1000/C34</f>
        <v>628.18493150684935</v>
      </c>
      <c r="D62" s="63">
        <f t="shared" si="1"/>
        <v>630.82337951903173</v>
      </c>
      <c r="E62" s="63">
        <f t="shared" si="1"/>
        <v>661.03106588109267</v>
      </c>
      <c r="F62" s="63">
        <f t="shared" si="1"/>
        <v>753.29078579976067</v>
      </c>
      <c r="G62" s="63">
        <f t="shared" si="1"/>
        <v>582.5934065934066</v>
      </c>
      <c r="H62" s="63">
        <f t="shared" si="1"/>
        <v>662.59932659932656</v>
      </c>
      <c r="I62" s="63">
        <f t="shared" si="1"/>
        <v>658.60245514636449</v>
      </c>
      <c r="J62" s="63">
        <f t="shared" si="1"/>
        <v>663.16944688323088</v>
      </c>
      <c r="K62" s="63">
        <f t="shared" si="1"/>
        <v>589.87438313144912</v>
      </c>
      <c r="L62" s="63">
        <f t="shared" si="1"/>
        <v>761.92941176470583</v>
      </c>
      <c r="M62" s="63">
        <f t="shared" si="1"/>
        <v>772.97762819243712</v>
      </c>
      <c r="N62" s="63">
        <f t="shared" si="1"/>
        <v>640.96463022508044</v>
      </c>
      <c r="O62" s="63">
        <f t="shared" si="1"/>
        <v>615.47120418848169</v>
      </c>
      <c r="P62" s="63">
        <f t="shared" si="1"/>
        <v>762.57754010695191</v>
      </c>
      <c r="Q62" s="63">
        <f t="shared" si="1"/>
        <v>228.76712328767124</v>
      </c>
      <c r="R62" s="63">
        <f t="shared" si="1"/>
        <v>670.65391920982654</v>
      </c>
    </row>
    <row r="63" spans="1:33">
      <c r="A63" s="77">
        <v>2003</v>
      </c>
      <c r="B63" s="1"/>
      <c r="C63" s="63">
        <f t="shared" ref="C63:R63" si="2">C7*1000/C35</f>
        <v>638.41784989858013</v>
      </c>
      <c r="D63" s="63">
        <f t="shared" si="2"/>
        <v>645.97564734895195</v>
      </c>
      <c r="E63" s="63">
        <f t="shared" si="2"/>
        <v>675.83069620253161</v>
      </c>
      <c r="F63" s="63">
        <f t="shared" si="2"/>
        <v>769.13333333333333</v>
      </c>
      <c r="G63" s="63">
        <f t="shared" si="2"/>
        <v>591.87772925764193</v>
      </c>
      <c r="H63" s="63">
        <f t="shared" si="2"/>
        <v>682.23560910307901</v>
      </c>
      <c r="I63" s="63">
        <f t="shared" si="2"/>
        <v>671.39774859287058</v>
      </c>
      <c r="J63" s="63">
        <f t="shared" si="2"/>
        <v>674.99344118933095</v>
      </c>
      <c r="K63" s="63">
        <f t="shared" si="2"/>
        <v>598.65133760778247</v>
      </c>
      <c r="L63" s="63">
        <f t="shared" si="2"/>
        <v>789.67567567567562</v>
      </c>
      <c r="M63" s="63">
        <f t="shared" si="2"/>
        <v>794.2987390882638</v>
      </c>
      <c r="N63" s="63">
        <f t="shared" si="2"/>
        <v>657.45222929936301</v>
      </c>
      <c r="O63" s="63">
        <f t="shared" si="2"/>
        <v>636.41860465116281</v>
      </c>
      <c r="P63" s="63">
        <f t="shared" si="2"/>
        <v>773.79383634431451</v>
      </c>
      <c r="Q63" s="63">
        <f t="shared" si="2"/>
        <v>229.57746478873239</v>
      </c>
      <c r="R63" s="63">
        <f t="shared" si="2"/>
        <v>685.22993643226062</v>
      </c>
    </row>
    <row r="64" spans="1:33">
      <c r="A64" s="77">
        <v>2004</v>
      </c>
      <c r="B64" s="1"/>
      <c r="C64" s="63">
        <f t="shared" ref="C64:R64" si="3">C8*1000/C36</f>
        <v>664.38127090300998</v>
      </c>
      <c r="D64" s="63">
        <f t="shared" si="3"/>
        <v>656.50452488687779</v>
      </c>
      <c r="E64" s="63">
        <f t="shared" si="3"/>
        <v>696.58777633289992</v>
      </c>
      <c r="F64" s="63">
        <f t="shared" si="3"/>
        <v>789.83404091084526</v>
      </c>
      <c r="G64" s="63">
        <f t="shared" si="3"/>
        <v>616.89956331877727</v>
      </c>
      <c r="H64" s="63">
        <f t="shared" si="3"/>
        <v>699.906914893617</v>
      </c>
      <c r="I64" s="63">
        <f t="shared" si="3"/>
        <v>689.51310861423224</v>
      </c>
      <c r="J64" s="63">
        <f t="shared" si="3"/>
        <v>692.1815008726004</v>
      </c>
      <c r="K64" s="63">
        <f t="shared" si="3"/>
        <v>610.07426823940591</v>
      </c>
      <c r="L64" s="63">
        <f t="shared" si="3"/>
        <v>830.4030418250951</v>
      </c>
      <c r="M64" s="63">
        <f t="shared" si="3"/>
        <v>813.30983231707319</v>
      </c>
      <c r="N64" s="63">
        <f t="shared" si="3"/>
        <v>688.22222222222217</v>
      </c>
      <c r="O64" s="63">
        <f t="shared" si="3"/>
        <v>658.21847881572228</v>
      </c>
      <c r="P64" s="63">
        <f t="shared" si="3"/>
        <v>792.44420828905425</v>
      </c>
      <c r="Q64" s="63">
        <f t="shared" si="3"/>
        <v>246.37681159420291</v>
      </c>
      <c r="R64" s="63">
        <f t="shared" si="3"/>
        <v>701.44513761467886</v>
      </c>
    </row>
    <row r="65" spans="1:18">
      <c r="A65" s="77">
        <v>2005</v>
      </c>
      <c r="B65" s="1"/>
      <c r="C65" s="63">
        <f t="shared" ref="C65:R65" si="4">C9*1000/C37</f>
        <v>694.15231788079473</v>
      </c>
      <c r="D65" s="63">
        <f t="shared" si="4"/>
        <v>668.05100452220324</v>
      </c>
      <c r="E65" s="63">
        <f t="shared" si="4"/>
        <v>718.81399536917934</v>
      </c>
      <c r="F65" s="63">
        <f t="shared" si="4"/>
        <v>811.60945842868034</v>
      </c>
      <c r="G65" s="63">
        <f t="shared" si="4"/>
        <v>636.79738562091507</v>
      </c>
      <c r="H65" s="63">
        <f t="shared" si="4"/>
        <v>720.52248677248679</v>
      </c>
      <c r="I65" s="63">
        <f t="shared" si="4"/>
        <v>719.31647940074902</v>
      </c>
      <c r="J65" s="63">
        <f t="shared" si="4"/>
        <v>710.19659239842724</v>
      </c>
      <c r="K65" s="63">
        <f t="shared" si="4"/>
        <v>624.96100519930678</v>
      </c>
      <c r="L65" s="63">
        <f t="shared" si="4"/>
        <v>848.5067873303168</v>
      </c>
      <c r="M65" s="63">
        <f t="shared" si="4"/>
        <v>829.14645610077082</v>
      </c>
      <c r="N65" s="63">
        <f t="shared" si="4"/>
        <v>706.25786163522014</v>
      </c>
      <c r="O65" s="63">
        <f t="shared" si="4"/>
        <v>676.57402728650834</v>
      </c>
      <c r="P65" s="63">
        <f t="shared" si="4"/>
        <v>811.28068303094983</v>
      </c>
      <c r="Q65" s="63">
        <f t="shared" si="4"/>
        <v>241.79104477611941</v>
      </c>
      <c r="R65" s="63">
        <f t="shared" si="4"/>
        <v>717.78417475023593</v>
      </c>
    </row>
    <row r="66" spans="1:18">
      <c r="A66" s="77">
        <v>2006</v>
      </c>
      <c r="B66" s="1"/>
      <c r="C66" s="63">
        <f t="shared" ref="C66:R66" si="5">C10*1000/C38</f>
        <v>720.67452521283565</v>
      </c>
      <c r="D66" s="63">
        <f t="shared" si="5"/>
        <v>666.19227967953384</v>
      </c>
      <c r="E66" s="63">
        <f t="shared" si="5"/>
        <v>727.6551373346897</v>
      </c>
      <c r="F66" s="63">
        <f t="shared" si="5"/>
        <v>821.82434979268749</v>
      </c>
      <c r="G66" s="63">
        <f t="shared" si="5"/>
        <v>653.52173913043475</v>
      </c>
      <c r="H66" s="63">
        <f t="shared" si="5"/>
        <v>731.93951347797497</v>
      </c>
      <c r="I66" s="63">
        <f t="shared" si="5"/>
        <v>735.76887232059642</v>
      </c>
      <c r="J66" s="63">
        <f t="shared" si="5"/>
        <v>726.90496948561463</v>
      </c>
      <c r="K66" s="63">
        <f t="shared" si="5"/>
        <v>629.78769032811499</v>
      </c>
      <c r="L66" s="63">
        <f t="shared" si="5"/>
        <v>864.08376963350781</v>
      </c>
      <c r="M66" s="63">
        <f t="shared" si="5"/>
        <v>835.56666666666672</v>
      </c>
      <c r="N66" s="63">
        <f t="shared" si="5"/>
        <v>728.09968847352025</v>
      </c>
      <c r="O66" s="63">
        <f t="shared" si="5"/>
        <v>684.61461461461465</v>
      </c>
      <c r="P66" s="63">
        <f t="shared" si="5"/>
        <v>829.30257510729609</v>
      </c>
      <c r="Q66" s="63">
        <f t="shared" si="5"/>
        <v>256.92307692307691</v>
      </c>
      <c r="R66" s="63">
        <f t="shared" si="5"/>
        <v>724.06060316398214</v>
      </c>
    </row>
    <row r="67" spans="1:18">
      <c r="A67" s="77">
        <v>2007</v>
      </c>
      <c r="B67" s="1"/>
      <c r="C67" s="63">
        <f t="shared" ref="C67:R67" si="6">C11*1000/C39</f>
        <v>720.42663219133806</v>
      </c>
      <c r="D67" s="63">
        <f t="shared" si="6"/>
        <v>672.45181242807826</v>
      </c>
      <c r="E67" s="63">
        <f t="shared" si="6"/>
        <v>735.65567581172922</v>
      </c>
      <c r="F67" s="63">
        <f t="shared" si="6"/>
        <v>831.81037700634567</v>
      </c>
      <c r="G67" s="63">
        <f t="shared" si="6"/>
        <v>663.39130434782612</v>
      </c>
      <c r="H67" s="63">
        <f t="shared" si="6"/>
        <v>740.70634401569657</v>
      </c>
      <c r="I67" s="63">
        <f t="shared" si="6"/>
        <v>751.72862453531593</v>
      </c>
      <c r="J67" s="63">
        <f t="shared" si="6"/>
        <v>738.19414079580235</v>
      </c>
      <c r="K67" s="63">
        <f t="shared" si="6"/>
        <v>632.90858725761768</v>
      </c>
      <c r="L67" s="63">
        <f t="shared" si="6"/>
        <v>883.38530066815144</v>
      </c>
      <c r="M67" s="63">
        <f t="shared" si="6"/>
        <v>840.78370478626232</v>
      </c>
      <c r="N67" s="63">
        <f t="shared" si="6"/>
        <v>743.21981424148612</v>
      </c>
      <c r="O67" s="63">
        <f t="shared" si="6"/>
        <v>695.93034825870643</v>
      </c>
      <c r="P67" s="63">
        <f t="shared" si="6"/>
        <v>844.08163265306121</v>
      </c>
      <c r="Q67" s="63">
        <f t="shared" si="6"/>
        <v>256.25</v>
      </c>
      <c r="R67" s="63">
        <f t="shared" si="6"/>
        <v>731.32179553956155</v>
      </c>
    </row>
    <row r="68" spans="1:18">
      <c r="A68" s="77">
        <v>2008</v>
      </c>
      <c r="B68" s="1"/>
      <c r="C68" s="63">
        <f t="shared" ref="C68:R68" si="7">C12*1000/C40</f>
        <v>719.23864363403709</v>
      </c>
      <c r="D68" s="63">
        <f t="shared" si="7"/>
        <v>666.76342938456071</v>
      </c>
      <c r="E68" s="63">
        <f t="shared" si="7"/>
        <v>735.23157370517924</v>
      </c>
      <c r="F68" s="63">
        <f t="shared" si="7"/>
        <v>828.84900074019242</v>
      </c>
      <c r="G68" s="63">
        <f t="shared" si="7"/>
        <v>659.60869565217388</v>
      </c>
      <c r="H68" s="63">
        <f t="shared" si="7"/>
        <v>739.75895765472308</v>
      </c>
      <c r="I68" s="63">
        <f t="shared" si="7"/>
        <v>763.70267774699903</v>
      </c>
      <c r="J68" s="63">
        <f t="shared" si="7"/>
        <v>739.6237970253718</v>
      </c>
      <c r="K68" s="63">
        <f t="shared" si="7"/>
        <v>630.288257736329</v>
      </c>
      <c r="L68" s="63">
        <f t="shared" si="7"/>
        <v>886.46063281824877</v>
      </c>
      <c r="M68" s="63">
        <f t="shared" si="7"/>
        <v>839.72914409534133</v>
      </c>
      <c r="N68" s="63">
        <f t="shared" si="7"/>
        <v>762.77777777777783</v>
      </c>
      <c r="O68" s="63">
        <f t="shared" si="7"/>
        <v>702.82038594755068</v>
      </c>
      <c r="P68" s="63">
        <f t="shared" si="7"/>
        <v>861.31832797427649</v>
      </c>
      <c r="Q68" s="63">
        <f t="shared" si="7"/>
        <v>256.25</v>
      </c>
      <c r="R68" s="63">
        <f t="shared" si="7"/>
        <v>729.84201136203581</v>
      </c>
    </row>
    <row r="69" spans="1:18">
      <c r="A69" s="77">
        <v>2009</v>
      </c>
      <c r="B69" s="1"/>
      <c r="C69" s="63">
        <f t="shared" ref="C69:R69" si="8">C13*1000/C41</f>
        <v>707.47787610619469</v>
      </c>
      <c r="D69" s="63">
        <f t="shared" si="8"/>
        <v>658.81479918407535</v>
      </c>
      <c r="E69" s="63">
        <f t="shared" si="8"/>
        <v>722.47909493359566</v>
      </c>
      <c r="F69" s="63">
        <f t="shared" si="8"/>
        <v>819.18958562522914</v>
      </c>
      <c r="G69" s="63">
        <f t="shared" si="8"/>
        <v>648.22894168466519</v>
      </c>
      <c r="H69" s="63">
        <f t="shared" si="8"/>
        <v>730.24595469255667</v>
      </c>
      <c r="I69" s="63">
        <f t="shared" si="8"/>
        <v>758.45379688929552</v>
      </c>
      <c r="J69" s="63">
        <f t="shared" si="8"/>
        <v>730.91146969036197</v>
      </c>
      <c r="K69" s="63">
        <f t="shared" si="8"/>
        <v>623.26324642556767</v>
      </c>
      <c r="L69" s="63">
        <f t="shared" si="8"/>
        <v>860.51057622173596</v>
      </c>
      <c r="M69" s="63">
        <f t="shared" si="8"/>
        <v>829.45594006421686</v>
      </c>
      <c r="N69" s="63">
        <f t="shared" si="8"/>
        <v>776.33027522935777</v>
      </c>
      <c r="O69" s="63">
        <f t="shared" si="8"/>
        <v>696.03049680275456</v>
      </c>
      <c r="P69" s="63">
        <f t="shared" si="8"/>
        <v>863.98296059637914</v>
      </c>
      <c r="Q69" s="63">
        <f t="shared" si="8"/>
        <v>264.0625</v>
      </c>
      <c r="R69" s="63">
        <f t="shared" si="8"/>
        <v>720.55640775345137</v>
      </c>
    </row>
    <row r="70" spans="1:18">
      <c r="A70" s="77">
        <v>2010</v>
      </c>
      <c r="B70" s="1"/>
      <c r="C70" s="63">
        <f t="shared" ref="C70:R70" si="9">C14*1000/C42</f>
        <v>694.73848069738483</v>
      </c>
      <c r="D70" s="63">
        <f t="shared" si="9"/>
        <v>661.14615170880802</v>
      </c>
      <c r="E70" s="63">
        <f t="shared" si="9"/>
        <v>717.01018428709995</v>
      </c>
      <c r="F70" s="63">
        <f t="shared" si="9"/>
        <v>811.34203844758792</v>
      </c>
      <c r="G70" s="63">
        <f t="shared" si="9"/>
        <v>642.35546038543896</v>
      </c>
      <c r="H70" s="63">
        <f t="shared" si="9"/>
        <v>719.93602047344848</v>
      </c>
      <c r="I70" s="63">
        <f t="shared" si="9"/>
        <v>749.93676603432698</v>
      </c>
      <c r="J70" s="63">
        <f t="shared" si="9"/>
        <v>724.87413194444446</v>
      </c>
      <c r="K70" s="63">
        <f t="shared" si="9"/>
        <v>621.81059657905712</v>
      </c>
      <c r="L70" s="63">
        <f t="shared" si="9"/>
        <v>852.60649819494586</v>
      </c>
      <c r="M70" s="63">
        <f t="shared" si="9"/>
        <v>825.02730315307383</v>
      </c>
      <c r="N70" s="63">
        <f t="shared" si="9"/>
        <v>779.29878048780483</v>
      </c>
      <c r="O70" s="63">
        <f t="shared" si="9"/>
        <v>698.70478983382213</v>
      </c>
      <c r="P70" s="63">
        <f t="shared" si="9"/>
        <v>858.07814149947205</v>
      </c>
      <c r="Q70" s="63">
        <f t="shared" si="9"/>
        <v>245.3125</v>
      </c>
      <c r="R70" s="63">
        <f t="shared" si="9"/>
        <v>717.78587353759167</v>
      </c>
    </row>
    <row r="71" spans="1:18">
      <c r="A71" s="77">
        <v>2011</v>
      </c>
      <c r="B71" s="1"/>
      <c r="C71" s="63">
        <f t="shared" ref="C71:R71" si="10">C15*1000/C43</f>
        <v>680.07384615384615</v>
      </c>
      <c r="D71" s="63">
        <f t="shared" si="10"/>
        <v>654.4532748698274</v>
      </c>
      <c r="E71" s="63">
        <f t="shared" si="10"/>
        <v>710.15097052480235</v>
      </c>
      <c r="F71" s="63">
        <f t="shared" si="10"/>
        <v>801.65708123652053</v>
      </c>
      <c r="G71" s="63">
        <f t="shared" si="10"/>
        <v>634.14529914529919</v>
      </c>
      <c r="H71" s="63">
        <f t="shared" si="10"/>
        <v>708.05467260012711</v>
      </c>
      <c r="I71" s="63">
        <f t="shared" si="10"/>
        <v>743.1395348837209</v>
      </c>
      <c r="J71" s="63">
        <f t="shared" si="10"/>
        <v>713.80025940337225</v>
      </c>
      <c r="K71" s="63">
        <f t="shared" si="10"/>
        <v>613.46917666528759</v>
      </c>
      <c r="L71" s="63">
        <f t="shared" si="10"/>
        <v>843.68233618233614</v>
      </c>
      <c r="M71" s="63">
        <f t="shared" si="10"/>
        <v>831.3642052565707</v>
      </c>
      <c r="N71" s="63">
        <f t="shared" si="10"/>
        <v>777.49244712990935</v>
      </c>
      <c r="O71" s="63">
        <f t="shared" si="10"/>
        <v>695.6582768635044</v>
      </c>
      <c r="P71" s="63">
        <f t="shared" si="10"/>
        <v>849.3207941483804</v>
      </c>
      <c r="Q71" s="63">
        <f t="shared" si="10"/>
        <v>232.8125</v>
      </c>
      <c r="R71" s="63">
        <f t="shared" si="10"/>
        <v>711.21145072992704</v>
      </c>
    </row>
    <row r="72" spans="1:18">
      <c r="A72" s="77">
        <v>2012</v>
      </c>
      <c r="B72" s="1"/>
      <c r="C72" s="63">
        <f t="shared" ref="C72:R72" si="11">C16*1000/C44</f>
        <v>681.00917431192659</v>
      </c>
      <c r="D72" s="63">
        <f t="shared" si="11"/>
        <v>663.90789028107008</v>
      </c>
      <c r="E72" s="63">
        <f t="shared" si="11"/>
        <v>704.45551601423483</v>
      </c>
      <c r="F72" s="63">
        <f t="shared" si="11"/>
        <v>808.21377331420376</v>
      </c>
      <c r="G72" s="63">
        <f t="shared" si="11"/>
        <v>632.63829787234044</v>
      </c>
      <c r="H72" s="63">
        <f t="shared" si="11"/>
        <v>711.09841269841274</v>
      </c>
      <c r="I72" s="63">
        <f t="shared" si="11"/>
        <v>745.35048802129552</v>
      </c>
      <c r="J72" s="63">
        <f t="shared" si="11"/>
        <v>719.3166089965398</v>
      </c>
      <c r="K72" s="63">
        <f t="shared" si="11"/>
        <v>617.40878169449593</v>
      </c>
      <c r="L72" s="63">
        <f t="shared" si="11"/>
        <v>845.67892503536063</v>
      </c>
      <c r="M72" s="63">
        <f t="shared" si="11"/>
        <v>854.81474820143887</v>
      </c>
      <c r="N72" s="63">
        <f t="shared" si="11"/>
        <v>788.82175226586105</v>
      </c>
      <c r="O72" s="63">
        <f t="shared" si="11"/>
        <v>699.23336547733845</v>
      </c>
      <c r="P72" s="63">
        <f t="shared" si="11"/>
        <v>856.3399374348279</v>
      </c>
      <c r="Q72" s="63">
        <f t="shared" si="11"/>
        <v>248.33333333333334</v>
      </c>
      <c r="R72" s="63">
        <f t="shared" si="11"/>
        <v>718.24119235044577</v>
      </c>
    </row>
    <row r="73" spans="1:18">
      <c r="A73" s="77">
        <v>2013</v>
      </c>
      <c r="B73" s="1"/>
      <c r="C73" s="63">
        <f t="shared" ref="C73:R73" si="12">C17*1000/C45</f>
        <v>691.59684274438371</v>
      </c>
      <c r="D73" s="63">
        <f t="shared" si="12"/>
        <v>675.61947495312086</v>
      </c>
      <c r="E73" s="63">
        <f t="shared" si="12"/>
        <v>720.9703250117758</v>
      </c>
      <c r="F73" s="63">
        <f t="shared" si="12"/>
        <v>819.89274222381118</v>
      </c>
      <c r="G73" s="63">
        <f t="shared" si="12"/>
        <v>636.80851063829789</v>
      </c>
      <c r="H73" s="63">
        <f t="shared" si="12"/>
        <v>719.10759493670889</v>
      </c>
      <c r="I73" s="63">
        <f t="shared" si="12"/>
        <v>755.45774647887322</v>
      </c>
      <c r="J73" s="63">
        <f t="shared" si="12"/>
        <v>727.94550173010384</v>
      </c>
      <c r="K73" s="63">
        <f t="shared" si="12"/>
        <v>625.18183686048906</v>
      </c>
      <c r="L73" s="63">
        <f t="shared" si="12"/>
        <v>860.39381153305203</v>
      </c>
      <c r="M73" s="63">
        <f t="shared" si="12"/>
        <v>873.11422988097354</v>
      </c>
      <c r="N73" s="63">
        <f t="shared" si="12"/>
        <v>798.15151515151513</v>
      </c>
      <c r="O73" s="63">
        <f t="shared" si="12"/>
        <v>708.90804597701151</v>
      </c>
      <c r="P73" s="63">
        <f t="shared" si="12"/>
        <v>865.16666666666663</v>
      </c>
      <c r="Q73" s="63">
        <f t="shared" si="12"/>
        <v>283.33333333333331</v>
      </c>
      <c r="R73" s="63">
        <f t="shared" si="12"/>
        <v>730.2230926813894</v>
      </c>
    </row>
    <row r="74" spans="1:18">
      <c r="A74" s="77">
        <v>2014</v>
      </c>
      <c r="B74" s="1"/>
      <c r="C74" s="63">
        <f t="shared" ref="C74:R74" si="13">C18*1000/C46</f>
        <v>694.9643281807372</v>
      </c>
      <c r="D74" s="63">
        <f t="shared" si="13"/>
        <v>699.07984740857671</v>
      </c>
      <c r="E74" s="63">
        <f t="shared" si="13"/>
        <v>730.41396854764105</v>
      </c>
      <c r="F74" s="63">
        <f t="shared" si="13"/>
        <v>822.39077245718283</v>
      </c>
      <c r="G74" s="63">
        <f t="shared" si="13"/>
        <v>641.20000000000005</v>
      </c>
      <c r="H74" s="63">
        <f t="shared" si="13"/>
        <v>718.1156716417911</v>
      </c>
      <c r="I74" s="63">
        <f t="shared" si="13"/>
        <v>758.47826086956525</v>
      </c>
      <c r="J74" s="63">
        <f t="shared" si="13"/>
        <v>735.48249359521776</v>
      </c>
      <c r="K74" s="63">
        <f t="shared" si="13"/>
        <v>628.29080599432973</v>
      </c>
      <c r="L74" s="63">
        <f t="shared" si="13"/>
        <v>871.83828610919147</v>
      </c>
      <c r="M74" s="63">
        <f t="shared" si="13"/>
        <v>895.70101647388708</v>
      </c>
      <c r="N74" s="63">
        <f t="shared" si="13"/>
        <v>795.62310030395133</v>
      </c>
      <c r="O74" s="63">
        <f t="shared" si="13"/>
        <v>717.19529411764711</v>
      </c>
      <c r="P74" s="63">
        <f t="shared" si="13"/>
        <v>876.44628099173553</v>
      </c>
      <c r="Q74" s="63">
        <f t="shared" si="13"/>
        <v>275.40983606557376</v>
      </c>
      <c r="R74" s="63">
        <f t="shared" si="13"/>
        <v>743.79187423890176</v>
      </c>
    </row>
    <row r="75" spans="1:18">
      <c r="A75" s="77">
        <v>2015</v>
      </c>
      <c r="B75" s="1"/>
      <c r="C75" s="63">
        <f t="shared" ref="C75:R75" si="14">C19*1000/C47</f>
        <v>702.45787332945963</v>
      </c>
      <c r="D75" s="63">
        <f t="shared" si="14"/>
        <v>718.28954147346724</v>
      </c>
      <c r="E75" s="63">
        <f t="shared" si="14"/>
        <v>742.11264419814518</v>
      </c>
      <c r="F75" s="63">
        <f t="shared" si="14"/>
        <v>832.97407912687584</v>
      </c>
      <c r="G75" s="63">
        <f t="shared" si="14"/>
        <v>644.51143451143446</v>
      </c>
      <c r="H75" s="63">
        <f t="shared" si="14"/>
        <v>724.92364080635309</v>
      </c>
      <c r="I75" s="63">
        <f t="shared" si="14"/>
        <v>759.77701543739283</v>
      </c>
      <c r="J75" s="63">
        <f t="shared" si="14"/>
        <v>744.28390901432181</v>
      </c>
      <c r="K75" s="63">
        <f t="shared" si="14"/>
        <v>630.789159027501</v>
      </c>
      <c r="L75" s="63">
        <f t="shared" si="14"/>
        <v>893.46675712347349</v>
      </c>
      <c r="M75" s="63">
        <f t="shared" si="14"/>
        <v>902.8517759562842</v>
      </c>
      <c r="N75" s="63">
        <f t="shared" si="14"/>
        <v>792.71341463414637</v>
      </c>
      <c r="O75" s="63">
        <f t="shared" si="14"/>
        <v>725.00459981600739</v>
      </c>
      <c r="P75" s="63">
        <f t="shared" si="14"/>
        <v>887.53326509723649</v>
      </c>
      <c r="Q75" s="63">
        <f t="shared" si="14"/>
        <v>279.03225806451616</v>
      </c>
      <c r="R75" s="63">
        <f t="shared" si="14"/>
        <v>755.55712240204798</v>
      </c>
    </row>
    <row r="76" spans="1:18">
      <c r="A76" s="77">
        <v>2016</v>
      </c>
      <c r="B76" s="1"/>
      <c r="C76" s="63">
        <f t="shared" ref="C76:R76" si="15">C20*1000/C48</f>
        <v>716.56462585034012</v>
      </c>
      <c r="D76" s="63">
        <f t="shared" si="15"/>
        <v>737.415398163291</v>
      </c>
      <c r="E76" s="63">
        <f t="shared" si="15"/>
        <v>754.99337455830391</v>
      </c>
      <c r="F76" s="63">
        <f t="shared" si="15"/>
        <v>853.24709784411277</v>
      </c>
      <c r="G76" s="63">
        <f t="shared" si="15"/>
        <v>646.27049180327867</v>
      </c>
      <c r="H76" s="63">
        <f t="shared" si="15"/>
        <v>741.39604553624929</v>
      </c>
      <c r="I76" s="63">
        <f t="shared" si="15"/>
        <v>763.48523206751054</v>
      </c>
      <c r="J76" s="63">
        <f t="shared" si="15"/>
        <v>755.85649108253835</v>
      </c>
      <c r="K76" s="63">
        <f t="shared" si="15"/>
        <v>641.85823379674957</v>
      </c>
      <c r="L76" s="63">
        <f t="shared" si="15"/>
        <v>925.64494680851067</v>
      </c>
      <c r="M76" s="63">
        <f t="shared" si="15"/>
        <v>907.41319156005977</v>
      </c>
      <c r="N76" s="63">
        <f t="shared" si="15"/>
        <v>786.838905775076</v>
      </c>
      <c r="O76" s="63">
        <f t="shared" si="15"/>
        <v>739.08112953832358</v>
      </c>
      <c r="P76" s="63">
        <f t="shared" si="15"/>
        <v>902.07070707070704</v>
      </c>
      <c r="Q76" s="63">
        <f t="shared" si="15"/>
        <v>275</v>
      </c>
      <c r="R76" s="63">
        <f t="shared" si="15"/>
        <v>770.19685623979126</v>
      </c>
    </row>
    <row r="77" spans="1:18">
      <c r="A77" s="77">
        <v>2017</v>
      </c>
      <c r="B77" s="1"/>
      <c r="C77" s="63">
        <f t="shared" ref="C77:R77" si="16">C21*1000/C49</f>
        <v>732.81456953642385</v>
      </c>
      <c r="D77" s="63">
        <f t="shared" si="16"/>
        <v>753.80715032921046</v>
      </c>
      <c r="E77" s="63">
        <f t="shared" si="16"/>
        <v>767.13978494623655</v>
      </c>
      <c r="F77" s="63">
        <f t="shared" si="16"/>
        <v>864.23434991974318</v>
      </c>
      <c r="G77" s="63">
        <f t="shared" si="16"/>
        <v>662.92682926829264</v>
      </c>
      <c r="H77" s="63">
        <f t="shared" si="16"/>
        <v>759.49322333529756</v>
      </c>
      <c r="I77" s="63">
        <f t="shared" si="16"/>
        <v>772.32500000000005</v>
      </c>
      <c r="J77" s="63">
        <f t="shared" si="16"/>
        <v>773.98690135079823</v>
      </c>
      <c r="K77" s="63">
        <f t="shared" si="16"/>
        <v>656.05054987459005</v>
      </c>
      <c r="L77" s="63">
        <f t="shared" si="16"/>
        <v>965.63113145846955</v>
      </c>
      <c r="M77" s="63">
        <f t="shared" si="16"/>
        <v>919.23815725215695</v>
      </c>
      <c r="N77" s="63">
        <f t="shared" si="16"/>
        <v>805.44342507645263</v>
      </c>
      <c r="O77" s="63">
        <f t="shared" si="16"/>
        <v>760.03496503496501</v>
      </c>
      <c r="P77" s="63">
        <f t="shared" si="16"/>
        <v>918.38838838838842</v>
      </c>
      <c r="Q77" s="63">
        <f t="shared" si="16"/>
        <v>269.69696969696969</v>
      </c>
      <c r="R77" s="63">
        <f t="shared" si="16"/>
        <v>785.86380255941503</v>
      </c>
    </row>
    <row r="78" spans="1:18">
      <c r="A78" s="77">
        <v>2018</v>
      </c>
      <c r="B78" s="1"/>
      <c r="C78" s="63">
        <f t="shared" ref="C78:R78" si="17">C22*1000/C50</f>
        <v>743.76210979547898</v>
      </c>
      <c r="D78" s="63">
        <f t="shared" si="17"/>
        <v>758.1024897268552</v>
      </c>
      <c r="E78" s="63">
        <f t="shared" si="17"/>
        <v>776.75147182506305</v>
      </c>
      <c r="F78" s="63">
        <f t="shared" si="17"/>
        <v>873.32294264339157</v>
      </c>
      <c r="G78" s="63">
        <f t="shared" si="17"/>
        <v>677.21212121212125</v>
      </c>
      <c r="H78" s="63">
        <f t="shared" si="17"/>
        <v>772.84222737819027</v>
      </c>
      <c r="I78" s="63">
        <f t="shared" si="17"/>
        <v>779.52970297029708</v>
      </c>
      <c r="J78" s="63">
        <f t="shared" si="17"/>
        <v>788.59797979797975</v>
      </c>
      <c r="K78" s="63">
        <f t="shared" si="17"/>
        <v>668.13842935919376</v>
      </c>
      <c r="L78" s="63">
        <f t="shared" si="17"/>
        <v>991.43500643500647</v>
      </c>
      <c r="M78" s="63">
        <f t="shared" si="17"/>
        <v>932.11143224149009</v>
      </c>
      <c r="N78" s="63">
        <f t="shared" si="17"/>
        <v>835.95679012345681</v>
      </c>
      <c r="O78" s="63">
        <f t="shared" si="17"/>
        <v>772.14468085106387</v>
      </c>
      <c r="P78" s="63">
        <f t="shared" si="17"/>
        <v>939.58208955223881</v>
      </c>
      <c r="Q78" s="63">
        <f t="shared" si="17"/>
        <v>266.66666666666669</v>
      </c>
      <c r="R78" s="63">
        <f t="shared" si="17"/>
        <v>795.60482389911442</v>
      </c>
    </row>
    <row r="79" spans="1:18">
      <c r="A79" s="77">
        <v>2019</v>
      </c>
      <c r="B79" s="1"/>
      <c r="C79" s="63">
        <f t="shared" ref="C79:R79" si="18">C23*1000/C51</f>
        <v>756.21276595744678</v>
      </c>
      <c r="D79" s="63">
        <f t="shared" si="18"/>
        <v>759.95537042546857</v>
      </c>
      <c r="E79" s="63">
        <f t="shared" si="18"/>
        <v>787.7784666253358</v>
      </c>
      <c r="F79" s="63">
        <f t="shared" si="18"/>
        <v>881.30541118923873</v>
      </c>
      <c r="G79" s="63">
        <f t="shared" si="18"/>
        <v>688.54870775347911</v>
      </c>
      <c r="H79" s="63">
        <f t="shared" si="18"/>
        <v>791.39240506329111</v>
      </c>
      <c r="I79" s="63">
        <f t="shared" si="18"/>
        <v>797.14865962632007</v>
      </c>
      <c r="J79" s="63">
        <f t="shared" si="18"/>
        <v>804.79824210946867</v>
      </c>
      <c r="K79" s="63">
        <f t="shared" si="18"/>
        <v>679.28800150687516</v>
      </c>
      <c r="L79" s="63">
        <f t="shared" si="18"/>
        <v>1002.7735368956743</v>
      </c>
      <c r="M79" s="63">
        <f t="shared" si="18"/>
        <v>938.1708860759494</v>
      </c>
      <c r="N79" s="63">
        <f t="shared" si="18"/>
        <v>850.36697247706422</v>
      </c>
      <c r="O79" s="63">
        <f t="shared" si="18"/>
        <v>788.12080536912754</v>
      </c>
      <c r="P79" s="63">
        <f t="shared" si="18"/>
        <v>954.49704142011831</v>
      </c>
      <c r="Q79" s="63">
        <f t="shared" si="18"/>
        <v>310.44776119402985</v>
      </c>
      <c r="R79" s="63">
        <f t="shared" si="18"/>
        <v>803.84363116914471</v>
      </c>
    </row>
    <row r="80" spans="1:18">
      <c r="A80" s="77">
        <v>2020</v>
      </c>
      <c r="B80" s="1"/>
      <c r="C80" s="63">
        <f t="shared" ref="C80:R80" si="19">C24*1000/C52</f>
        <v>761.51011935651275</v>
      </c>
      <c r="D80" s="63">
        <f t="shared" si="19"/>
        <v>739.20210280373828</v>
      </c>
      <c r="E80" s="63">
        <f t="shared" si="19"/>
        <v>786.25377643504532</v>
      </c>
      <c r="F80" s="63">
        <f t="shared" si="19"/>
        <v>877.3366983372922</v>
      </c>
      <c r="G80" s="63">
        <f t="shared" si="19"/>
        <v>696.40077821011675</v>
      </c>
      <c r="H80" s="63">
        <f t="shared" si="19"/>
        <v>794.4569499155881</v>
      </c>
      <c r="I80" s="63">
        <f t="shared" si="19"/>
        <v>801.86250999200638</v>
      </c>
      <c r="J80" s="63">
        <f t="shared" si="19"/>
        <v>814.92707922743398</v>
      </c>
      <c r="K80" s="63">
        <f t="shared" si="19"/>
        <v>686.04201524446921</v>
      </c>
      <c r="L80" s="63">
        <f t="shared" si="19"/>
        <v>972.08615384615382</v>
      </c>
      <c r="M80" s="63">
        <f t="shared" si="19"/>
        <v>925.1540486143366</v>
      </c>
      <c r="N80" s="63">
        <f t="shared" si="19"/>
        <v>857.89789789789791</v>
      </c>
      <c r="O80" s="63">
        <f t="shared" si="19"/>
        <v>783.82377049180332</v>
      </c>
      <c r="P80" s="63">
        <f t="shared" si="19"/>
        <v>964.46183953033267</v>
      </c>
      <c r="Q80" s="63">
        <f t="shared" si="19"/>
        <v>298.50746268656718</v>
      </c>
      <c r="R80" s="63">
        <f t="shared" si="19"/>
        <v>795.69513445311884</v>
      </c>
    </row>
    <row r="81" spans="1:18">
      <c r="A81" s="99">
        <v>2021</v>
      </c>
      <c r="B81" s="63"/>
      <c r="C81" s="63">
        <f t="shared" ref="C81:R81" si="20">C25*1000/C53</f>
        <v>784.14110429447851</v>
      </c>
      <c r="D81" s="63">
        <f t="shared" si="20"/>
        <v>749.65669014084506</v>
      </c>
      <c r="E81" s="63">
        <f t="shared" si="20"/>
        <v>805.86557638611885</v>
      </c>
      <c r="F81" s="63">
        <f t="shared" si="20"/>
        <v>896.04411764705878</v>
      </c>
      <c r="G81" s="63">
        <f t="shared" si="20"/>
        <v>714.21663442940041</v>
      </c>
      <c r="H81" s="63">
        <f t="shared" si="20"/>
        <v>812.95238095238096</v>
      </c>
      <c r="I81" s="63">
        <f t="shared" si="20"/>
        <v>811.71406003159552</v>
      </c>
      <c r="J81" s="63">
        <f t="shared" si="20"/>
        <v>833.35031347962388</v>
      </c>
      <c r="K81" s="63">
        <f t="shared" si="20"/>
        <v>702.1403312860599</v>
      </c>
      <c r="L81" s="63">
        <f t="shared" si="20"/>
        <v>978.07739557739558</v>
      </c>
      <c r="M81" s="63">
        <f t="shared" si="20"/>
        <v>939.31045050566968</v>
      </c>
      <c r="N81" s="63">
        <f t="shared" si="20"/>
        <v>871.28358208955228</v>
      </c>
      <c r="O81" s="63">
        <f t="shared" si="20"/>
        <v>804.69597370583404</v>
      </c>
      <c r="P81" s="63">
        <f t="shared" si="20"/>
        <v>989.0729783037475</v>
      </c>
      <c r="Q81" s="63">
        <f t="shared" si="20"/>
        <v>298.46153846153845</v>
      </c>
      <c r="R81" s="63">
        <f t="shared" si="20"/>
        <v>810.80930653345399</v>
      </c>
    </row>
    <row r="82" spans="1:18">
      <c r="A82" s="77">
        <v>2022</v>
      </c>
      <c r="B82" s="1"/>
      <c r="C82" s="63">
        <f t="shared" ref="C82:R82" si="21">C26*1000/C54</f>
        <v>792.72588832487304</v>
      </c>
      <c r="D82" s="63">
        <f t="shared" si="21"/>
        <v>767.47108120868745</v>
      </c>
      <c r="E82" s="63">
        <f t="shared" si="21"/>
        <v>811.35236962125714</v>
      </c>
      <c r="F82" s="63">
        <f t="shared" si="21"/>
        <v>907.90909090909088</v>
      </c>
      <c r="G82" s="63">
        <f t="shared" si="21"/>
        <v>722.0849420849421</v>
      </c>
      <c r="H82" s="63">
        <f t="shared" si="21"/>
        <v>831.39561057962862</v>
      </c>
      <c r="I82" s="63">
        <f t="shared" si="21"/>
        <v>825.28627450980389</v>
      </c>
      <c r="J82" s="63">
        <f t="shared" si="21"/>
        <v>842.33359436178546</v>
      </c>
      <c r="K82" s="63">
        <f t="shared" si="21"/>
        <v>714.05892287483584</v>
      </c>
      <c r="L82" s="63">
        <f t="shared" si="21"/>
        <v>989.11547911547916</v>
      </c>
      <c r="M82" s="63">
        <f t="shared" si="21"/>
        <v>955.91371715023547</v>
      </c>
      <c r="N82" s="63">
        <f t="shared" si="21"/>
        <v>891.60714285714289</v>
      </c>
      <c r="O82" s="63">
        <f t="shared" si="21"/>
        <v>826.12571898110104</v>
      </c>
      <c r="P82" s="63">
        <f t="shared" si="21"/>
        <v>1009.3168316831683</v>
      </c>
      <c r="Q82" s="63">
        <f t="shared" si="21"/>
        <v>307.93650793650795</v>
      </c>
      <c r="R82" s="63">
        <f t="shared" si="21"/>
        <v>825.57903851073456</v>
      </c>
    </row>
    <row r="83" spans="1:18">
      <c r="A83" s="77">
        <v>2023</v>
      </c>
      <c r="B83" s="1"/>
      <c r="C83" s="63">
        <f t="shared" ref="C83:R84" si="22">C27*1000/C55</f>
        <v>794.13602015113349</v>
      </c>
      <c r="D83" s="63">
        <f t="shared" si="22"/>
        <v>760.96684138559704</v>
      </c>
      <c r="E83" s="63">
        <f t="shared" si="22"/>
        <v>800.92685758513937</v>
      </c>
      <c r="F83" s="63">
        <f t="shared" si="22"/>
        <v>901.78643578643573</v>
      </c>
      <c r="G83" s="63">
        <f t="shared" si="22"/>
        <v>719.40726577437863</v>
      </c>
      <c r="H83" s="63">
        <f t="shared" si="22"/>
        <v>824.20111731843576</v>
      </c>
      <c r="I83" s="63">
        <f t="shared" si="22"/>
        <v>825.60278207109741</v>
      </c>
      <c r="J83" s="63">
        <f t="shared" si="22"/>
        <v>841.46237393328158</v>
      </c>
      <c r="K83" s="63">
        <f t="shared" si="22"/>
        <v>712.37732342007439</v>
      </c>
      <c r="L83" s="63">
        <f t="shared" si="22"/>
        <v>991.32764920828254</v>
      </c>
      <c r="M83" s="63">
        <f t="shared" si="22"/>
        <v>954.32308601832688</v>
      </c>
      <c r="N83" s="63">
        <f t="shared" si="22"/>
        <v>906.46017699115043</v>
      </c>
      <c r="O83" s="63">
        <f t="shared" si="22"/>
        <v>832.93762575452718</v>
      </c>
      <c r="P83" s="63">
        <f t="shared" si="22"/>
        <v>1000.7205452775073</v>
      </c>
      <c r="Q83" s="63">
        <f t="shared" si="22"/>
        <v>315</v>
      </c>
      <c r="R83" s="63">
        <f t="shared" si="22"/>
        <v>821.42980769230769</v>
      </c>
    </row>
    <row r="84" spans="1:18">
      <c r="A84" s="77">
        <v>2024</v>
      </c>
      <c r="B84" s="1"/>
      <c r="C84" s="63">
        <f t="shared" si="22"/>
        <v>796.7131474103586</v>
      </c>
      <c r="D84" s="63">
        <f t="shared" si="22"/>
        <v>749.32509875924995</v>
      </c>
      <c r="E84" s="63">
        <f t="shared" si="22"/>
        <v>788.69787717968154</v>
      </c>
      <c r="F84" s="63">
        <f t="shared" si="22"/>
        <v>893.80153539948822</v>
      </c>
      <c r="G84" s="63">
        <f t="shared" si="22"/>
        <v>720.18867924528297</v>
      </c>
      <c r="H84" s="63">
        <f t="shared" si="22"/>
        <v>825.79237990060744</v>
      </c>
      <c r="I84" s="63">
        <f t="shared" si="22"/>
        <v>819.25670498084287</v>
      </c>
      <c r="J84" s="63">
        <f t="shared" si="22"/>
        <v>835.23171198774412</v>
      </c>
      <c r="K84" s="63">
        <f t="shared" si="22"/>
        <v>706.14589104339802</v>
      </c>
      <c r="L84" s="63">
        <f t="shared" si="22"/>
        <v>979.20989143546444</v>
      </c>
      <c r="M84" s="63">
        <f t="shared" si="22"/>
        <v>955.67020812108865</v>
      </c>
      <c r="N84" s="63">
        <f t="shared" si="22"/>
        <v>918.45481049562682</v>
      </c>
      <c r="O84" s="63">
        <f t="shared" si="22"/>
        <v>840.10744130521289</v>
      </c>
      <c r="P84" s="63">
        <f t="shared" si="22"/>
        <v>996.18497109826592</v>
      </c>
      <c r="Q84" s="63">
        <f t="shared" si="22"/>
        <v>311.47540983606558</v>
      </c>
      <c r="R84" s="63">
        <f t="shared" si="22"/>
        <v>814.69783179902083</v>
      </c>
    </row>
    <row r="85" spans="1:18">
      <c r="A85" s="77"/>
      <c r="B85" s="1"/>
      <c r="C85" s="71"/>
      <c r="D85" s="71"/>
      <c r="E85" s="71"/>
      <c r="F85" s="71"/>
      <c r="G85" s="71"/>
      <c r="H85" s="71"/>
      <c r="I85" s="71"/>
      <c r="J85" s="71"/>
      <c r="K85" s="71"/>
      <c r="L85" s="71"/>
      <c r="M85" s="71"/>
      <c r="N85" s="71"/>
      <c r="O85" s="71"/>
      <c r="P85" s="71"/>
      <c r="Q85" s="1"/>
      <c r="R85" s="71"/>
    </row>
    <row r="86" spans="1:18">
      <c r="A86" s="77"/>
      <c r="B86" s="1"/>
      <c r="C86" s="71"/>
      <c r="D86" s="71"/>
      <c r="E86" s="71"/>
      <c r="F86" s="71"/>
      <c r="G86" s="71"/>
      <c r="H86" s="71"/>
      <c r="I86" s="71"/>
      <c r="J86" s="71"/>
      <c r="K86" s="71"/>
      <c r="L86" s="71"/>
      <c r="M86" s="71"/>
      <c r="N86" s="71"/>
      <c r="O86" s="71"/>
      <c r="P86" s="71"/>
      <c r="Q86" s="1"/>
      <c r="R86" s="71"/>
    </row>
    <row r="87" spans="1:18">
      <c r="A87" s="77"/>
      <c r="B87" s="1"/>
      <c r="C87" s="71"/>
      <c r="D87" s="71"/>
      <c r="E87" s="71"/>
      <c r="F87" s="71"/>
      <c r="G87" s="71"/>
      <c r="H87" s="71"/>
      <c r="I87" s="71"/>
      <c r="J87" s="71"/>
      <c r="K87" s="71"/>
      <c r="L87" s="71"/>
      <c r="M87" s="71"/>
      <c r="N87" s="71"/>
      <c r="O87" s="71"/>
      <c r="P87" s="71"/>
      <c r="Q87" s="1"/>
      <c r="R87" s="71"/>
    </row>
    <row r="88" spans="1:18">
      <c r="A88" s="77"/>
      <c r="B88" s="1"/>
      <c r="C88" s="71"/>
      <c r="D88" s="71"/>
      <c r="E88" s="71"/>
      <c r="F88" s="71"/>
      <c r="G88" s="71"/>
      <c r="H88" s="71"/>
      <c r="I88" s="71"/>
      <c r="J88" s="71"/>
      <c r="K88" s="71"/>
      <c r="L88" s="71"/>
      <c r="M88" s="71"/>
      <c r="N88" s="71"/>
      <c r="O88" s="71"/>
      <c r="P88" s="71"/>
      <c r="Q88" s="1"/>
      <c r="R88" s="71"/>
    </row>
    <row r="89" spans="1:18">
      <c r="A89" s="77"/>
      <c r="B89" s="1"/>
      <c r="C89" s="71"/>
      <c r="D89" s="71"/>
      <c r="E89" s="71"/>
      <c r="F89" s="71"/>
      <c r="G89" s="71"/>
      <c r="H89" s="71"/>
      <c r="I89" s="71"/>
      <c r="J89" s="71"/>
      <c r="K89" s="71"/>
      <c r="L89" s="71"/>
      <c r="M89" s="71"/>
      <c r="N89" s="71"/>
      <c r="O89" s="71"/>
      <c r="P89" s="71"/>
      <c r="Q89" s="1"/>
      <c r="R89" s="71"/>
    </row>
    <row r="90" spans="1:18">
      <c r="A90" s="77"/>
      <c r="B90" s="1"/>
      <c r="C90" s="71"/>
      <c r="D90" s="71"/>
      <c r="E90" s="71"/>
      <c r="F90" s="71"/>
      <c r="G90" s="71"/>
      <c r="H90" s="71"/>
      <c r="I90" s="71"/>
      <c r="J90" s="71"/>
      <c r="K90" s="71"/>
      <c r="L90" s="71"/>
      <c r="M90" s="71"/>
      <c r="N90" s="71"/>
      <c r="O90" s="71"/>
      <c r="P90" s="71"/>
      <c r="Q90" s="1"/>
      <c r="R90" s="71"/>
    </row>
    <row r="91" spans="1:18">
      <c r="A91" s="77"/>
      <c r="B91" s="1"/>
      <c r="C91" s="71"/>
      <c r="D91" s="71"/>
      <c r="E91" s="71"/>
      <c r="F91" s="71"/>
      <c r="G91" s="71"/>
      <c r="H91" s="71"/>
      <c r="I91" s="71"/>
      <c r="J91" s="71"/>
      <c r="K91" s="71"/>
      <c r="L91" s="71"/>
      <c r="M91" s="71"/>
      <c r="N91" s="71"/>
      <c r="O91" s="71"/>
      <c r="P91" s="71"/>
      <c r="Q91" s="1"/>
      <c r="R91" s="71"/>
    </row>
    <row r="92" spans="1:18">
      <c r="A92" s="77"/>
      <c r="B92" s="1"/>
      <c r="C92" s="71"/>
      <c r="D92" s="71"/>
      <c r="E92" s="71"/>
      <c r="F92" s="71"/>
      <c r="G92" s="71"/>
      <c r="H92" s="71"/>
      <c r="I92" s="71"/>
      <c r="J92" s="71"/>
      <c r="K92" s="71"/>
      <c r="L92" s="71"/>
      <c r="M92" s="71"/>
      <c r="N92" s="71"/>
      <c r="O92" s="71"/>
      <c r="P92" s="71"/>
      <c r="Q92" s="1"/>
      <c r="R92" s="71"/>
    </row>
    <row r="93" spans="1:18">
      <c r="A93" s="77"/>
      <c r="B93" s="1"/>
      <c r="C93" s="71"/>
      <c r="D93" s="71"/>
      <c r="E93" s="71"/>
      <c r="F93" s="71"/>
      <c r="G93" s="71"/>
      <c r="H93" s="71"/>
      <c r="I93" s="71"/>
      <c r="J93" s="71"/>
      <c r="K93" s="71"/>
      <c r="L93" s="71"/>
      <c r="M93" s="71"/>
      <c r="N93" s="71"/>
      <c r="O93" s="71"/>
      <c r="P93" s="71"/>
      <c r="Q93" s="1"/>
      <c r="R93" s="71"/>
    </row>
    <row r="94" spans="1:18">
      <c r="A94" s="77"/>
      <c r="B94" s="1"/>
      <c r="C94" s="71"/>
      <c r="D94" s="71"/>
      <c r="E94" s="71"/>
      <c r="F94" s="71"/>
      <c r="G94" s="71"/>
      <c r="H94" s="71"/>
      <c r="I94" s="71"/>
      <c r="J94" s="71"/>
      <c r="K94" s="71"/>
      <c r="L94" s="71"/>
      <c r="M94" s="71"/>
      <c r="N94" s="71"/>
      <c r="O94" s="71"/>
      <c r="P94" s="71"/>
      <c r="Q94" s="1"/>
      <c r="R94" s="71"/>
    </row>
    <row r="95" spans="1:18">
      <c r="A95" s="77"/>
      <c r="B95" s="1"/>
      <c r="C95" s="71"/>
      <c r="D95" s="71"/>
      <c r="E95" s="71"/>
      <c r="F95" s="71"/>
      <c r="G95" s="71"/>
      <c r="H95" s="71"/>
      <c r="I95" s="71"/>
      <c r="J95" s="71"/>
      <c r="K95" s="71"/>
      <c r="L95" s="71"/>
      <c r="M95" s="71"/>
      <c r="N95" s="71"/>
      <c r="O95" s="71"/>
      <c r="P95" s="71"/>
      <c r="Q95" s="1"/>
      <c r="R95" s="71"/>
    </row>
    <row r="96" spans="1:18">
      <c r="A96" s="77"/>
      <c r="B96" s="1"/>
      <c r="C96" s="71"/>
      <c r="D96" s="71"/>
      <c r="E96" s="71"/>
      <c r="F96" s="71"/>
      <c r="G96" s="71"/>
      <c r="H96" s="71"/>
      <c r="I96" s="71"/>
      <c r="J96" s="71"/>
      <c r="K96" s="71"/>
      <c r="L96" s="71"/>
      <c r="M96" s="71"/>
      <c r="N96" s="71"/>
      <c r="O96" s="71"/>
      <c r="P96" s="71"/>
      <c r="Q96" s="1"/>
      <c r="R96" s="71"/>
    </row>
    <row r="97" spans="1:18">
      <c r="A97" s="77"/>
      <c r="B97" s="1"/>
      <c r="C97" s="71"/>
      <c r="D97" s="71"/>
      <c r="E97" s="71"/>
      <c r="F97" s="71"/>
      <c r="G97" s="71"/>
      <c r="H97" s="71"/>
      <c r="I97" s="71"/>
      <c r="J97" s="71"/>
      <c r="K97" s="71"/>
      <c r="L97" s="71"/>
      <c r="M97" s="71"/>
      <c r="N97" s="71"/>
      <c r="O97" s="71"/>
      <c r="P97" s="71"/>
      <c r="Q97" s="1"/>
      <c r="R97" s="71"/>
    </row>
    <row r="98" spans="1:18">
      <c r="A98" s="77"/>
      <c r="B98" s="1"/>
      <c r="C98" s="71"/>
      <c r="D98" s="71"/>
      <c r="E98" s="71"/>
      <c r="F98" s="71"/>
      <c r="G98" s="71"/>
      <c r="H98" s="71"/>
      <c r="I98" s="71"/>
      <c r="J98" s="71"/>
      <c r="K98" s="71"/>
      <c r="L98" s="71"/>
      <c r="M98" s="71"/>
      <c r="N98" s="71"/>
      <c r="O98" s="71"/>
      <c r="P98" s="71"/>
      <c r="Q98" s="1"/>
      <c r="R98" s="71"/>
    </row>
    <row r="99" spans="1:18">
      <c r="A99" s="77"/>
      <c r="B99" s="1"/>
      <c r="C99" s="71"/>
      <c r="D99" s="71"/>
      <c r="E99" s="71"/>
      <c r="F99" s="71"/>
      <c r="G99" s="71"/>
      <c r="H99" s="71"/>
      <c r="I99" s="71"/>
      <c r="J99" s="71"/>
      <c r="K99" s="71"/>
      <c r="L99" s="71"/>
      <c r="M99" s="71"/>
      <c r="N99" s="71"/>
      <c r="O99" s="71"/>
      <c r="P99" s="71"/>
      <c r="Q99" s="1"/>
      <c r="R99" s="71"/>
    </row>
    <row r="100" spans="1:18">
      <c r="A100" s="77"/>
      <c r="B100" s="1"/>
      <c r="C100" s="71"/>
      <c r="D100" s="71"/>
      <c r="E100" s="71"/>
      <c r="F100" s="71"/>
      <c r="G100" s="71"/>
      <c r="H100" s="71"/>
      <c r="I100" s="71"/>
      <c r="J100" s="71"/>
      <c r="K100" s="71"/>
      <c r="L100" s="71"/>
      <c r="M100" s="71"/>
      <c r="N100" s="71"/>
      <c r="O100" s="71"/>
      <c r="P100" s="71"/>
      <c r="Q100" s="1"/>
      <c r="R100" s="71"/>
    </row>
  </sheetData>
  <mergeCells count="1">
    <mergeCell ref="L1:M1"/>
  </mergeCells>
  <hyperlinks>
    <hyperlink ref="L1:M1" location="Contents!A1" display="Back to Contents"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AJ29"/>
  <sheetViews>
    <sheetView zoomScale="85" zoomScaleNormal="85" workbookViewId="0"/>
  </sheetViews>
  <sheetFormatPr baseColWidth="10" defaultColWidth="8.83203125" defaultRowHeight="13"/>
  <cols>
    <col min="1" max="1" width="6.33203125" style="104" bestFit="1" customWidth="1"/>
    <col min="2" max="2" width="11.5" customWidth="1"/>
    <col min="3" max="3" width="12.1640625" customWidth="1"/>
    <col min="4" max="4" width="10.6640625" customWidth="1"/>
    <col min="5" max="6" width="11" customWidth="1"/>
    <col min="7" max="7" width="10.33203125" customWidth="1"/>
    <col min="8" max="8" width="9.83203125" customWidth="1"/>
    <col min="9" max="9" width="8.83203125" customWidth="1"/>
    <col min="10" max="10" width="10.5" customWidth="1"/>
    <col min="11" max="11" width="12" customWidth="1"/>
    <col min="12" max="13" width="8.83203125" customWidth="1"/>
    <col min="14" max="14" width="5.6640625" customWidth="1"/>
    <col min="15" max="18" width="15.5" customWidth="1"/>
    <col min="19" max="20" width="10.5" style="1" customWidth="1"/>
    <col min="21" max="21" width="8.83203125" style="1" customWidth="1"/>
    <col min="22" max="22" width="11.33203125" style="1" customWidth="1"/>
    <col min="23" max="23" width="8.83203125" style="1" customWidth="1"/>
    <col min="24" max="24" width="11.33203125" style="1" customWidth="1"/>
    <col min="25" max="25" width="5.6640625" style="1" customWidth="1"/>
    <col min="26" max="28" width="8.83203125" style="1" customWidth="1"/>
    <col min="29" max="29" width="11.5" style="1" customWidth="1"/>
    <col min="30" max="31" width="17.33203125" style="1" customWidth="1"/>
    <col min="32" max="36" width="11.5" style="1" customWidth="1"/>
  </cols>
  <sheetData>
    <row r="1" spans="1:36" s="104" customFormat="1" ht="29.25" customHeight="1">
      <c r="B1" s="103" t="s">
        <v>165</v>
      </c>
      <c r="C1" s="154"/>
      <c r="D1" s="154"/>
      <c r="E1" s="154"/>
      <c r="F1" s="154"/>
      <c r="G1" s="154"/>
      <c r="H1" s="154"/>
      <c r="I1" s="154"/>
      <c r="J1" s="154"/>
      <c r="K1" s="154"/>
      <c r="L1" s="154"/>
      <c r="M1" s="154"/>
      <c r="O1" s="103" t="s">
        <v>166</v>
      </c>
      <c r="P1" s="154"/>
      <c r="Q1" s="154"/>
      <c r="R1" s="154"/>
      <c r="S1" s="154"/>
      <c r="T1" s="154"/>
      <c r="U1" s="154"/>
      <c r="V1" s="154"/>
      <c r="W1" s="154"/>
      <c r="X1" s="154"/>
      <c r="Z1" s="154"/>
      <c r="AA1" s="154"/>
      <c r="AB1" s="154"/>
      <c r="AC1" s="154"/>
      <c r="AD1" s="154"/>
      <c r="AE1" s="154"/>
      <c r="AF1" s="154"/>
      <c r="AG1" s="154"/>
      <c r="AH1" s="212" t="s">
        <v>77</v>
      </c>
      <c r="AI1" s="212"/>
      <c r="AJ1" s="154"/>
    </row>
    <row r="2" spans="1:36" ht="21.75" customHeight="1">
      <c r="A2" s="130"/>
      <c r="B2" s="209" t="s">
        <v>167</v>
      </c>
      <c r="C2" s="210"/>
      <c r="D2" s="210"/>
      <c r="E2" s="210"/>
      <c r="F2" s="210"/>
      <c r="G2" s="210"/>
      <c r="H2" s="211"/>
      <c r="I2" s="211"/>
      <c r="J2" s="211"/>
      <c r="K2" s="211"/>
      <c r="L2" s="211"/>
      <c r="M2" s="211"/>
      <c r="O2" s="209" t="s">
        <v>168</v>
      </c>
      <c r="P2" s="210"/>
      <c r="Q2" s="210"/>
      <c r="R2" s="210"/>
      <c r="S2" s="210"/>
      <c r="T2" s="210"/>
      <c r="U2" s="211"/>
      <c r="V2" s="211"/>
      <c r="W2" s="211"/>
      <c r="X2" s="211"/>
      <c r="Z2" s="209" t="s">
        <v>169</v>
      </c>
      <c r="AA2" s="209"/>
      <c r="AB2" s="209"/>
      <c r="AC2" s="209"/>
      <c r="AD2" s="209"/>
      <c r="AE2" s="209"/>
      <c r="AF2" s="209"/>
      <c r="AG2" s="209"/>
      <c r="AH2" s="209"/>
      <c r="AI2" s="209"/>
      <c r="AJ2" s="209"/>
    </row>
    <row r="3" spans="1:36" s="20" customFormat="1" ht="30" customHeight="1">
      <c r="A3" s="131" t="s">
        <v>78</v>
      </c>
      <c r="B3" s="132" t="s">
        <v>170</v>
      </c>
      <c r="C3" s="132" t="s">
        <v>171</v>
      </c>
      <c r="D3" s="132" t="s">
        <v>172</v>
      </c>
      <c r="E3" s="132" t="s">
        <v>173</v>
      </c>
      <c r="F3" s="133" t="s">
        <v>174</v>
      </c>
      <c r="G3" s="133" t="s">
        <v>175</v>
      </c>
      <c r="H3" s="133" t="s">
        <v>176</v>
      </c>
      <c r="I3" s="132" t="s">
        <v>177</v>
      </c>
      <c r="J3" s="132" t="s">
        <v>178</v>
      </c>
      <c r="K3" s="132" t="s">
        <v>179</v>
      </c>
      <c r="L3" s="132" t="s">
        <v>180</v>
      </c>
      <c r="M3" s="132" t="s">
        <v>181</v>
      </c>
      <c r="N3" s="132"/>
      <c r="O3" s="132" t="s">
        <v>107</v>
      </c>
      <c r="P3" s="132" t="s">
        <v>108</v>
      </c>
      <c r="Q3" s="133" t="s">
        <v>109</v>
      </c>
      <c r="R3" s="132" t="s">
        <v>110</v>
      </c>
      <c r="S3" s="132" t="s">
        <v>182</v>
      </c>
      <c r="T3" s="132" t="s">
        <v>183</v>
      </c>
      <c r="U3" s="132" t="s">
        <v>184</v>
      </c>
      <c r="V3" s="132" t="s">
        <v>185</v>
      </c>
      <c r="W3" s="132" t="s">
        <v>186</v>
      </c>
      <c r="X3" s="132" t="s">
        <v>187</v>
      </c>
      <c r="Y3" s="132"/>
      <c r="Z3" s="132" t="s">
        <v>188</v>
      </c>
      <c r="AA3" s="132" t="s">
        <v>189</v>
      </c>
      <c r="AB3" s="132" t="s">
        <v>190</v>
      </c>
      <c r="AC3" s="132" t="s">
        <v>191</v>
      </c>
      <c r="AD3" s="133" t="s">
        <v>192</v>
      </c>
      <c r="AE3" s="133" t="s">
        <v>193</v>
      </c>
      <c r="AF3" s="133" t="s">
        <v>194</v>
      </c>
      <c r="AG3" s="132" t="s">
        <v>195</v>
      </c>
      <c r="AH3" s="132" t="s">
        <v>196</v>
      </c>
      <c r="AI3" s="132" t="s">
        <v>197</v>
      </c>
      <c r="AJ3" s="132" t="s">
        <v>198</v>
      </c>
    </row>
    <row r="4" spans="1:36">
      <c r="A4">
        <v>2000</v>
      </c>
      <c r="B4" s="48">
        <v>1513170</v>
      </c>
      <c r="C4" s="48">
        <v>981729</v>
      </c>
      <c r="D4" s="48">
        <v>1264810</v>
      </c>
      <c r="E4" s="48">
        <v>882714</v>
      </c>
      <c r="F4" s="48">
        <v>248360</v>
      </c>
      <c r="G4" s="48">
        <v>99015</v>
      </c>
      <c r="H4" s="48">
        <v>53254</v>
      </c>
      <c r="I4" s="48">
        <v>25556</v>
      </c>
      <c r="J4" s="48">
        <v>70011</v>
      </c>
      <c r="K4" s="48">
        <v>25622</v>
      </c>
      <c r="L4" s="48">
        <v>3315</v>
      </c>
      <c r="M4" s="48">
        <v>1076</v>
      </c>
      <c r="N4" s="3"/>
      <c r="O4" s="25">
        <v>11.991504653</v>
      </c>
      <c r="P4" s="25">
        <v>11.349140265000001</v>
      </c>
      <c r="Q4" s="25">
        <v>12.089436705000001</v>
      </c>
      <c r="R4" s="25">
        <v>13.323834773</v>
      </c>
      <c r="S4" s="25">
        <v>14.555413678000001</v>
      </c>
      <c r="T4" s="25">
        <v>19.693809673000001</v>
      </c>
      <c r="U4" s="25">
        <v>14.771443058999999</v>
      </c>
      <c r="V4" s="25">
        <v>13.084887987</v>
      </c>
      <c r="W4" s="25">
        <v>16.596530919999999</v>
      </c>
      <c r="X4" s="25">
        <v>15.041821561000001</v>
      </c>
      <c r="Y4" s="4"/>
      <c r="Z4" s="153">
        <f t="shared" ref="Z4:Z11" si="0">C4/(B4+C4)</f>
        <v>0.39349448614953952</v>
      </c>
      <c r="AA4" s="153">
        <f t="shared" ref="AA4:AA13" si="1">K4/(J4+K4)</f>
        <v>0.26792006943209978</v>
      </c>
      <c r="AB4" s="153">
        <f>M4/(L4+M4)</f>
        <v>0.2450466864040082</v>
      </c>
      <c r="AC4" s="4">
        <f>(D4*O4+E4*P4+F4*Q4+G4*R4)/SUM(D4:G4)</f>
        <v>11.826856317687625</v>
      </c>
      <c r="AD4" s="4">
        <f>(D4*O4+E4*P4)/(D4+E4)</f>
        <v>11.727468470685375</v>
      </c>
      <c r="AE4" s="4">
        <f t="shared" ref="AE4:AE13" si="2">(F4*Q4+G4*R4)/(F4+G4)</f>
        <v>12.441286794105492</v>
      </c>
      <c r="AF4" s="4">
        <f t="shared" ref="AF4:AF13" si="3">(H4*S4+I4*T4)/(H4+I4)</f>
        <v>16.221659688001523</v>
      </c>
      <c r="AG4" s="21">
        <f t="shared" ref="AG4:AG13" si="4">(J4*U4+K4*V4)/(J4+K4)</f>
        <v>14.3195811070087</v>
      </c>
      <c r="AH4" s="21">
        <f t="shared" ref="AH4:AH13" si="5">(L4*W4+M4*X4)/(L4+M4)</f>
        <v>16.215554543255749</v>
      </c>
      <c r="AI4" s="4">
        <f>(E4*P4+G4*R4)/SUM(E4,G4)</f>
        <v>11.548303554165972</v>
      </c>
      <c r="AJ4" s="4">
        <f>(D4*O4+F4*Q4)/SUM(D4,F4)</f>
        <v>12.007578461253349</v>
      </c>
    </row>
    <row r="5" spans="1:36">
      <c r="A5">
        <v>2001</v>
      </c>
      <c r="B5" s="48">
        <v>1496717</v>
      </c>
      <c r="C5" s="48">
        <v>1066979</v>
      </c>
      <c r="D5" s="48">
        <v>1245156</v>
      </c>
      <c r="E5" s="48">
        <v>968519</v>
      </c>
      <c r="F5" s="48">
        <v>251561</v>
      </c>
      <c r="G5" s="48">
        <v>98460</v>
      </c>
      <c r="H5" s="48">
        <v>53751</v>
      </c>
      <c r="I5" s="48">
        <v>25655</v>
      </c>
      <c r="J5" s="48">
        <v>70099</v>
      </c>
      <c r="K5" s="48">
        <v>27789</v>
      </c>
      <c r="L5" s="48">
        <v>3429</v>
      </c>
      <c r="M5" s="48">
        <v>1247</v>
      </c>
      <c r="N5" s="3"/>
      <c r="O5" s="25">
        <v>12.071402298000001</v>
      </c>
      <c r="P5" s="25">
        <v>11.629253014</v>
      </c>
      <c r="Q5" s="25">
        <v>12.113998195000001</v>
      </c>
      <c r="R5" s="25">
        <v>13.937639651</v>
      </c>
      <c r="S5" s="25">
        <v>14.803743186</v>
      </c>
      <c r="T5" s="25">
        <v>20.431553303000001</v>
      </c>
      <c r="U5" s="25">
        <v>15.023687926999999</v>
      </c>
      <c r="V5" s="25">
        <v>13.56779661</v>
      </c>
      <c r="W5" s="25">
        <v>16.689268007999999</v>
      </c>
      <c r="X5" s="25">
        <v>15.354049719000001</v>
      </c>
      <c r="Y5" s="4"/>
      <c r="Z5" s="153">
        <f t="shared" si="0"/>
        <v>0.41618780073768497</v>
      </c>
      <c r="AA5" s="153">
        <f t="shared" si="1"/>
        <v>0.28388566525008174</v>
      </c>
      <c r="AB5" s="153">
        <f t="shared" ref="AB5:AB11" si="6">M5/(L5+M5)</f>
        <v>0.26668092386655262</v>
      </c>
      <c r="AC5" s="4">
        <f t="shared" ref="AC5:AC11" si="7">(D5*O5+E5*P5+F5*Q5+G5*R5)/SUM(D5:G5)</f>
        <v>11.980219573461367</v>
      </c>
      <c r="AD5" s="4">
        <f t="shared" ref="AD5:AD12" si="8">(D5*O5+E5*P5)/(D5+E5)</f>
        <v>11.877954758324845</v>
      </c>
      <c r="AE5" s="4">
        <f t="shared" si="2"/>
        <v>12.626983809456732</v>
      </c>
      <c r="AF5" s="4">
        <f t="shared" si="3"/>
        <v>16.622012190252008</v>
      </c>
      <c r="AG5" s="21">
        <f t="shared" si="4"/>
        <v>14.610381251941638</v>
      </c>
      <c r="AH5" s="21">
        <f t="shared" si="5"/>
        <v>16.333190761125962</v>
      </c>
      <c r="AI5" s="4">
        <f t="shared" ref="AI5:AI14" si="9">(E5*P5+G5*R5)/SUM(E5,G5)</f>
        <v>11.842269154223022</v>
      </c>
      <c r="AJ5" s="4">
        <f t="shared" ref="AJ5:AJ21" si="10">(D5*O5+F5*Q5)/SUM(D5,F5)</f>
        <v>12.078561611647947</v>
      </c>
    </row>
    <row r="6" spans="1:36">
      <c r="A6">
        <v>2002</v>
      </c>
      <c r="B6" s="48">
        <v>1491370</v>
      </c>
      <c r="C6" s="48">
        <v>1156707</v>
      </c>
      <c r="D6" s="48">
        <v>1235123</v>
      </c>
      <c r="E6" s="48">
        <v>1057283</v>
      </c>
      <c r="F6" s="48">
        <v>256247</v>
      </c>
      <c r="G6" s="48">
        <v>99424</v>
      </c>
      <c r="H6" s="48">
        <v>54745</v>
      </c>
      <c r="I6" s="48">
        <v>26164</v>
      </c>
      <c r="J6" s="48">
        <v>70754</v>
      </c>
      <c r="K6" s="48">
        <v>30976</v>
      </c>
      <c r="L6" s="48">
        <v>3508</v>
      </c>
      <c r="M6" s="48">
        <v>1549</v>
      </c>
      <c r="N6" s="3"/>
      <c r="O6" s="25">
        <v>12.084898832</v>
      </c>
      <c r="P6" s="25">
        <v>11.840217331</v>
      </c>
      <c r="Q6" s="25">
        <v>12.066365655</v>
      </c>
      <c r="R6" s="25">
        <v>14.368029851999999</v>
      </c>
      <c r="S6" s="25">
        <v>14.880646634</v>
      </c>
      <c r="T6" s="25">
        <v>20.964454975999999</v>
      </c>
      <c r="U6" s="25">
        <v>15.102573705999999</v>
      </c>
      <c r="V6" s="25">
        <v>13.865218233</v>
      </c>
      <c r="W6" s="25">
        <v>16.724914480999999</v>
      </c>
      <c r="X6" s="25">
        <v>15.496126533</v>
      </c>
      <c r="Y6" s="4"/>
      <c r="Z6" s="153">
        <f t="shared" si="0"/>
        <v>0.43681018338968242</v>
      </c>
      <c r="AA6" s="153">
        <f t="shared" si="1"/>
        <v>0.30449228349552737</v>
      </c>
      <c r="AB6" s="153">
        <f t="shared" si="6"/>
        <v>0.30630808779909036</v>
      </c>
      <c r="AC6" s="4">
        <f t="shared" si="7"/>
        <v>12.071134638626461</v>
      </c>
      <c r="AD6" s="4">
        <f t="shared" si="8"/>
        <v>11.972049017690589</v>
      </c>
      <c r="AE6" s="4">
        <f t="shared" si="2"/>
        <v>12.709771108698863</v>
      </c>
      <c r="AF6" s="4">
        <f t="shared" si="3"/>
        <v>16.84800207604091</v>
      </c>
      <c r="AG6" s="21">
        <f t="shared" si="4"/>
        <v>14.725808512530543</v>
      </c>
      <c r="AH6" s="21">
        <f t="shared" si="5"/>
        <v>16.348526794337552</v>
      </c>
      <c r="AI6" s="4">
        <f t="shared" si="9"/>
        <v>12.057493816823898</v>
      </c>
      <c r="AJ6" s="4">
        <f t="shared" si="10"/>
        <v>12.081714463931231</v>
      </c>
    </row>
    <row r="7" spans="1:36">
      <c r="A7">
        <v>2003</v>
      </c>
      <c r="B7" s="48">
        <v>1497812</v>
      </c>
      <c r="C7" s="48">
        <v>1261746</v>
      </c>
      <c r="D7" s="48">
        <v>1234820</v>
      </c>
      <c r="E7" s="48">
        <v>1160341</v>
      </c>
      <c r="F7" s="48">
        <v>262992</v>
      </c>
      <c r="G7" s="48">
        <v>101405</v>
      </c>
      <c r="H7" s="48">
        <v>56800</v>
      </c>
      <c r="I7" s="48">
        <v>26958</v>
      </c>
      <c r="J7" s="48">
        <v>71856</v>
      </c>
      <c r="K7" s="48">
        <v>35046</v>
      </c>
      <c r="L7" s="48">
        <v>3641</v>
      </c>
      <c r="M7" s="48">
        <v>1778</v>
      </c>
      <c r="N7" s="3"/>
      <c r="O7" s="25">
        <v>12.045384348000001</v>
      </c>
      <c r="P7" s="25">
        <v>12.004400861000001</v>
      </c>
      <c r="Q7" s="25">
        <v>11.948506038</v>
      </c>
      <c r="R7" s="25">
        <v>14.723904147000001</v>
      </c>
      <c r="S7" s="25">
        <v>14.717323944</v>
      </c>
      <c r="T7" s="25">
        <v>21.348282514000001</v>
      </c>
      <c r="U7" s="25">
        <v>15.078100645999999</v>
      </c>
      <c r="V7" s="25">
        <v>14.129087484999999</v>
      </c>
      <c r="W7" s="25">
        <v>16.456605327999998</v>
      </c>
      <c r="X7" s="25">
        <v>15.905511811</v>
      </c>
      <c r="Y7" s="4"/>
      <c r="Z7" s="153">
        <f t="shared" si="0"/>
        <v>0.45722757050223262</v>
      </c>
      <c r="AA7" s="153">
        <f t="shared" si="1"/>
        <v>0.32783296851321769</v>
      </c>
      <c r="AB7" s="153">
        <f t="shared" si="6"/>
        <v>0.32810481638678723</v>
      </c>
      <c r="AC7" s="4">
        <f t="shared" si="7"/>
        <v>12.117345966282715</v>
      </c>
      <c r="AD7" s="4">
        <f t="shared" si="8"/>
        <v>12.025529807829605</v>
      </c>
      <c r="AE7" s="4">
        <f t="shared" si="2"/>
        <v>12.720848415251034</v>
      </c>
      <c r="AF7" s="4">
        <f t="shared" si="3"/>
        <v>16.851536570018528</v>
      </c>
      <c r="AG7" s="21">
        <f t="shared" si="4"/>
        <v>14.766982844271258</v>
      </c>
      <c r="AH7" s="21">
        <f t="shared" si="5"/>
        <v>16.275788890792764</v>
      </c>
      <c r="AI7" s="4">
        <f t="shared" si="9"/>
        <v>12.22296405098977</v>
      </c>
      <c r="AJ7" s="4">
        <f t="shared" si="10"/>
        <v>12.028374055317395</v>
      </c>
    </row>
    <row r="8" spans="1:36">
      <c r="A8">
        <v>2004</v>
      </c>
      <c r="B8" s="48">
        <v>1510997</v>
      </c>
      <c r="C8" s="48">
        <v>1356160</v>
      </c>
      <c r="D8" s="48">
        <v>1239037</v>
      </c>
      <c r="E8" s="48">
        <v>1251900</v>
      </c>
      <c r="F8" s="48">
        <v>271960</v>
      </c>
      <c r="G8" s="48">
        <v>104260</v>
      </c>
      <c r="H8" s="48">
        <v>60660</v>
      </c>
      <c r="I8" s="48">
        <v>27957</v>
      </c>
      <c r="J8" s="48">
        <v>73558</v>
      </c>
      <c r="K8" s="48">
        <v>40226</v>
      </c>
      <c r="L8" s="48">
        <v>3852</v>
      </c>
      <c r="M8" s="48">
        <v>1989</v>
      </c>
      <c r="N8" s="3"/>
      <c r="O8" s="25">
        <v>11.964136261</v>
      </c>
      <c r="P8" s="25">
        <v>12.251242911</v>
      </c>
      <c r="Q8" s="25">
        <v>11.774792249000001</v>
      </c>
      <c r="R8" s="25">
        <v>15.010281987000001</v>
      </c>
      <c r="S8" s="25">
        <v>14.167837125</v>
      </c>
      <c r="T8" s="25">
        <v>21.557731516</v>
      </c>
      <c r="U8" s="25">
        <v>14.95812828</v>
      </c>
      <c r="V8" s="25">
        <v>14.370581216</v>
      </c>
      <c r="W8" s="25">
        <v>16.067497404000001</v>
      </c>
      <c r="X8" s="25">
        <v>16.226495726</v>
      </c>
      <c r="Y8" s="4"/>
      <c r="Z8" s="153">
        <f t="shared" si="0"/>
        <v>0.47299816508129833</v>
      </c>
      <c r="AA8" s="153">
        <f t="shared" si="1"/>
        <v>0.35352949448077059</v>
      </c>
      <c r="AB8" s="153">
        <f t="shared" si="6"/>
        <v>0.34052388289676427</v>
      </c>
      <c r="AC8" s="4">
        <f t="shared" si="7"/>
        <v>12.182305677960507</v>
      </c>
      <c r="AD8" s="4">
        <f t="shared" si="8"/>
        <v>12.108430883921013</v>
      </c>
      <c r="AE8" s="4">
        <f t="shared" si="2"/>
        <v>12.671427622143055</v>
      </c>
      <c r="AF8" s="4">
        <f t="shared" si="3"/>
        <v>16.499210083791059</v>
      </c>
      <c r="AG8" s="21">
        <f t="shared" si="4"/>
        <v>14.750413063480419</v>
      </c>
      <c r="AH8" s="21">
        <f t="shared" si="5"/>
        <v>16.121640129981511</v>
      </c>
      <c r="AI8" s="4">
        <f t="shared" si="9"/>
        <v>12.463354619105061</v>
      </c>
      <c r="AJ8" s="4">
        <f t="shared" si="10"/>
        <v>11.930056777385197</v>
      </c>
    </row>
    <row r="9" spans="1:36">
      <c r="A9">
        <v>2005</v>
      </c>
      <c r="B9" s="48">
        <v>1529924</v>
      </c>
      <c r="C9" s="48">
        <v>1437324</v>
      </c>
      <c r="D9" s="48">
        <v>1247392</v>
      </c>
      <c r="E9" s="48">
        <v>1331125</v>
      </c>
      <c r="F9" s="48">
        <v>282532</v>
      </c>
      <c r="G9" s="48">
        <v>106199</v>
      </c>
      <c r="H9" s="48">
        <v>67947</v>
      </c>
      <c r="I9" s="48">
        <v>29601</v>
      </c>
      <c r="J9" s="48">
        <v>75378</v>
      </c>
      <c r="K9" s="48">
        <v>44479</v>
      </c>
      <c r="L9" s="48">
        <v>3990</v>
      </c>
      <c r="M9" s="48">
        <v>2176</v>
      </c>
      <c r="N9" s="3"/>
      <c r="O9" s="25">
        <v>11.871350385</v>
      </c>
      <c r="P9" s="25">
        <v>12.560134097000001</v>
      </c>
      <c r="Q9" s="25">
        <v>11.586883964</v>
      </c>
      <c r="R9" s="25">
        <v>15.303510391</v>
      </c>
      <c r="S9" s="25">
        <v>13.156960571999999</v>
      </c>
      <c r="T9" s="25">
        <v>21.575402858</v>
      </c>
      <c r="U9" s="25">
        <v>14.747598769</v>
      </c>
      <c r="V9" s="25">
        <v>14.762640797</v>
      </c>
      <c r="W9" s="25">
        <v>15.974812030000001</v>
      </c>
      <c r="X9" s="25">
        <v>16.618566176000002</v>
      </c>
      <c r="Y9" s="4"/>
      <c r="Z9" s="153">
        <f t="shared" si="0"/>
        <v>0.48439631604773176</v>
      </c>
      <c r="AA9" s="153">
        <f t="shared" si="1"/>
        <v>0.37110056150245707</v>
      </c>
      <c r="AB9" s="153">
        <f t="shared" si="6"/>
        <v>0.35290301654232892</v>
      </c>
      <c r="AC9" s="4">
        <f t="shared" si="7"/>
        <v>12.276095223400841</v>
      </c>
      <c r="AD9" s="4">
        <f t="shared" si="8"/>
        <v>12.226925786921337</v>
      </c>
      <c r="AE9" s="4">
        <f t="shared" si="2"/>
        <v>12.602244225777355</v>
      </c>
      <c r="AF9" s="4">
        <f t="shared" si="3"/>
        <v>15.711542009937077</v>
      </c>
      <c r="AG9" s="21">
        <f t="shared" si="4"/>
        <v>14.753180874036936</v>
      </c>
      <c r="AH9" s="21">
        <f t="shared" si="5"/>
        <v>16.201994810035032</v>
      </c>
      <c r="AI9" s="4">
        <f t="shared" si="9"/>
        <v>12.762832875456704</v>
      </c>
      <c r="AJ9" s="4">
        <f t="shared" si="10"/>
        <v>11.818817797199577</v>
      </c>
    </row>
    <row r="10" spans="1:36">
      <c r="A10">
        <v>2006</v>
      </c>
      <c r="B10" s="48">
        <v>1549380</v>
      </c>
      <c r="C10" s="48">
        <v>1480524</v>
      </c>
      <c r="D10" s="48">
        <v>1257730</v>
      </c>
      <c r="E10" s="48">
        <v>1373926</v>
      </c>
      <c r="F10" s="48">
        <v>291650</v>
      </c>
      <c r="G10" s="48">
        <v>106598</v>
      </c>
      <c r="H10" s="48">
        <v>76350</v>
      </c>
      <c r="I10" s="48">
        <v>31861</v>
      </c>
      <c r="J10" s="48">
        <v>76313</v>
      </c>
      <c r="K10" s="48">
        <v>48076</v>
      </c>
      <c r="L10" s="48">
        <v>4052</v>
      </c>
      <c r="M10" s="48">
        <v>2353</v>
      </c>
      <c r="N10" s="3"/>
      <c r="O10" s="25">
        <v>11.811052452</v>
      </c>
      <c r="P10" s="25">
        <v>12.970655260999999</v>
      </c>
      <c r="Q10" s="25">
        <v>11.505602606</v>
      </c>
      <c r="R10" s="25">
        <v>15.655124861999999</v>
      </c>
      <c r="S10" s="25">
        <v>12.337236410999999</v>
      </c>
      <c r="T10" s="25">
        <v>21.524198863999999</v>
      </c>
      <c r="U10" s="25">
        <v>14.765944203</v>
      </c>
      <c r="V10" s="25">
        <v>15.219049006000001</v>
      </c>
      <c r="W10" s="25">
        <v>16.215942743999999</v>
      </c>
      <c r="X10" s="25">
        <v>17.179558011000001</v>
      </c>
      <c r="Y10" s="4"/>
      <c r="Z10" s="153">
        <f t="shared" si="0"/>
        <v>0.48863726375489125</v>
      </c>
      <c r="AA10" s="153">
        <f t="shared" si="1"/>
        <v>0.38649719830531637</v>
      </c>
      <c r="AB10" s="153">
        <f t="shared" si="6"/>
        <v>0.36736924277907884</v>
      </c>
      <c r="AC10" s="4">
        <f t="shared" si="7"/>
        <v>12.442720792691128</v>
      </c>
      <c r="AD10" s="4">
        <f t="shared" si="8"/>
        <v>12.416453936448626</v>
      </c>
      <c r="AE10" s="4">
        <f t="shared" si="2"/>
        <v>12.616294369537014</v>
      </c>
      <c r="AF10" s="4">
        <f t="shared" si="3"/>
        <v>15.042190719850607</v>
      </c>
      <c r="AG10" s="21">
        <f t="shared" si="4"/>
        <v>14.941067939898181</v>
      </c>
      <c r="AH10" s="21">
        <f t="shared" si="5"/>
        <v>16.569945354968151</v>
      </c>
      <c r="AI10" s="4">
        <f t="shared" si="9"/>
        <v>13.163937565459365</v>
      </c>
      <c r="AJ10" s="4">
        <f t="shared" si="10"/>
        <v>11.753555616113452</v>
      </c>
    </row>
    <row r="11" spans="1:36">
      <c r="A11">
        <v>2007</v>
      </c>
      <c r="B11" s="48">
        <v>1573311</v>
      </c>
      <c r="C11" s="48">
        <v>1515646</v>
      </c>
      <c r="D11" s="48">
        <v>1271182</v>
      </c>
      <c r="E11" s="48">
        <v>1408186</v>
      </c>
      <c r="F11" s="48">
        <v>302129</v>
      </c>
      <c r="G11" s="48">
        <v>107460</v>
      </c>
      <c r="H11" s="48">
        <v>85544</v>
      </c>
      <c r="I11" s="48">
        <v>34400</v>
      </c>
      <c r="J11" s="48">
        <v>77458</v>
      </c>
      <c r="K11" s="48">
        <v>51408</v>
      </c>
      <c r="L11" s="48">
        <v>4157</v>
      </c>
      <c r="M11" s="48">
        <v>2672</v>
      </c>
      <c r="N11" s="3"/>
      <c r="O11" s="25">
        <v>11.762339302999999</v>
      </c>
      <c r="P11" s="25">
        <v>13.368263141</v>
      </c>
      <c r="Q11" s="25">
        <v>11.415416925000001</v>
      </c>
      <c r="R11" s="25">
        <v>15.892471617</v>
      </c>
      <c r="S11" s="25">
        <v>11.593472365</v>
      </c>
      <c r="T11" s="25">
        <v>21.330610464999999</v>
      </c>
      <c r="U11" s="25">
        <v>14.753692323999999</v>
      </c>
      <c r="V11" s="25">
        <v>15.659002490000001</v>
      </c>
      <c r="W11" s="25">
        <v>16.172840991000001</v>
      </c>
      <c r="X11" s="25">
        <v>17.304266467000001</v>
      </c>
      <c r="Y11" s="4"/>
      <c r="Z11" s="153">
        <f t="shared" si="0"/>
        <v>0.49066594322938129</v>
      </c>
      <c r="AA11" s="153">
        <f t="shared" si="1"/>
        <v>0.39892601617183743</v>
      </c>
      <c r="AB11" s="153">
        <f t="shared" si="6"/>
        <v>0.39127251427734661</v>
      </c>
      <c r="AC11" s="4">
        <f t="shared" si="7"/>
        <v>12.604192450537358</v>
      </c>
      <c r="AD11" s="4">
        <f t="shared" si="8"/>
        <v>12.606359036660278</v>
      </c>
      <c r="AE11" s="4">
        <f t="shared" si="2"/>
        <v>12.590019507594553</v>
      </c>
      <c r="AF11" s="4">
        <f t="shared" si="3"/>
        <v>14.38608850786667</v>
      </c>
      <c r="AG11" s="21">
        <f t="shared" si="4"/>
        <v>15.114844101922243</v>
      </c>
      <c r="AH11" s="21">
        <f t="shared" si="5"/>
        <v>16.615536681711962</v>
      </c>
      <c r="AI11" s="4">
        <f t="shared" si="9"/>
        <v>13.547230685420638</v>
      </c>
      <c r="AJ11" s="4">
        <f t="shared" si="10"/>
        <v>11.695718456172665</v>
      </c>
    </row>
    <row r="12" spans="1:36">
      <c r="A12">
        <v>2008</v>
      </c>
      <c r="B12" s="48">
        <v>1593883</v>
      </c>
      <c r="C12" s="48">
        <v>1515098</v>
      </c>
      <c r="D12" s="48">
        <v>1283065</v>
      </c>
      <c r="E12" s="48">
        <v>1409860</v>
      </c>
      <c r="F12" s="48">
        <v>310818</v>
      </c>
      <c r="G12" s="48">
        <v>105238</v>
      </c>
      <c r="H12" s="48">
        <v>96388</v>
      </c>
      <c r="I12" s="48">
        <v>37472</v>
      </c>
      <c r="J12" s="48">
        <v>78721</v>
      </c>
      <c r="K12" s="48">
        <v>52600</v>
      </c>
      <c r="L12" s="48">
        <v>4346</v>
      </c>
      <c r="M12" s="48">
        <v>2921</v>
      </c>
      <c r="N12" s="1"/>
      <c r="O12" s="25">
        <v>11.773309614</v>
      </c>
      <c r="P12" s="25">
        <v>13.846310981</v>
      </c>
      <c r="Q12" s="25">
        <v>11.420710833999999</v>
      </c>
      <c r="R12" s="25">
        <v>16.300072217</v>
      </c>
      <c r="S12" s="25">
        <v>10.909589368000001</v>
      </c>
      <c r="T12" s="25">
        <v>21.143800705</v>
      </c>
      <c r="U12" s="25">
        <v>14.693779297000001</v>
      </c>
      <c r="V12" s="25">
        <v>16.278973384</v>
      </c>
      <c r="W12" s="25">
        <v>15.731937414000001</v>
      </c>
      <c r="X12" s="25">
        <v>17.683156452999999</v>
      </c>
      <c r="Y12" s="4"/>
      <c r="Z12" s="153">
        <f t="shared" ref="Z12:Z17" si="11">C12/(B12+C12)</f>
        <v>0.48732944974575271</v>
      </c>
      <c r="AA12" s="153">
        <f t="shared" si="1"/>
        <v>0.40054522886667021</v>
      </c>
      <c r="AB12" s="153">
        <f t="shared" ref="AB12:AB17" si="12">M12/(L12+M12)</f>
        <v>0.40195403880555935</v>
      </c>
      <c r="AC12" s="4">
        <f t="shared" ref="AC12:AC17" si="13">(D12*O12+E12*P12+F12*Q12+G12*R12)/SUM(D12:G12)</f>
        <v>12.831352459064378</v>
      </c>
      <c r="AD12" s="4">
        <f t="shared" si="8"/>
        <v>12.85861340347747</v>
      </c>
      <c r="AE12" s="4">
        <f t="shared" si="2"/>
        <v>12.654905829923996</v>
      </c>
      <c r="AF12" s="4">
        <f t="shared" si="3"/>
        <v>13.774495741973286</v>
      </c>
      <c r="AG12" s="21">
        <f t="shared" si="4"/>
        <v>15.328721225375507</v>
      </c>
      <c r="AH12" s="21">
        <f t="shared" si="5"/>
        <v>16.51623778732035</v>
      </c>
      <c r="AI12" s="4">
        <f t="shared" si="9"/>
        <v>14.016748091308486</v>
      </c>
      <c r="AJ12" s="4">
        <f t="shared" si="10"/>
        <v>11.704550459405818</v>
      </c>
    </row>
    <row r="13" spans="1:36">
      <c r="A13">
        <v>2009</v>
      </c>
      <c r="B13" s="48">
        <v>1599550</v>
      </c>
      <c r="C13" s="48">
        <v>1500716</v>
      </c>
      <c r="D13" s="48">
        <v>1285518</v>
      </c>
      <c r="E13" s="48">
        <v>1399292</v>
      </c>
      <c r="F13" s="48">
        <v>314032</v>
      </c>
      <c r="G13" s="48">
        <v>101424</v>
      </c>
      <c r="H13" s="48">
        <v>100177</v>
      </c>
      <c r="I13" s="48">
        <v>38561</v>
      </c>
      <c r="J13" s="48">
        <v>78284</v>
      </c>
      <c r="K13" s="48">
        <v>52185</v>
      </c>
      <c r="L13" s="48">
        <v>4645</v>
      </c>
      <c r="M13" s="48">
        <v>2986</v>
      </c>
      <c r="N13" s="1"/>
      <c r="O13" s="25">
        <v>12.010194333999999</v>
      </c>
      <c r="P13" s="25">
        <v>14.38541491</v>
      </c>
      <c r="Q13" s="25">
        <v>11.712179014</v>
      </c>
      <c r="R13" s="25">
        <v>16.925421991</v>
      </c>
      <c r="S13" s="25">
        <v>11.132500474</v>
      </c>
      <c r="T13" s="25">
        <v>21.638637483</v>
      </c>
      <c r="U13" s="25">
        <v>14.988113791</v>
      </c>
      <c r="V13" s="25">
        <v>17.046344735000002</v>
      </c>
      <c r="W13" s="25">
        <v>15.017976319000001</v>
      </c>
      <c r="X13" s="25">
        <v>18.335231078</v>
      </c>
      <c r="Y13" s="4"/>
      <c r="Z13" s="153">
        <f t="shared" si="11"/>
        <v>0.48406039997858247</v>
      </c>
      <c r="AA13" s="153">
        <f t="shared" si="1"/>
        <v>0.39998007189447304</v>
      </c>
      <c r="AB13" s="153">
        <f t="shared" si="12"/>
        <v>0.39129865024243221</v>
      </c>
      <c r="AC13" s="4">
        <f t="shared" si="13"/>
        <v>13.212853348789544</v>
      </c>
      <c r="AD13" s="4">
        <f>(D13*O13+E13*P13)/(D13+E13)</f>
        <v>13.248131897638467</v>
      </c>
      <c r="AE13" s="4">
        <f t="shared" si="2"/>
        <v>12.984872044547755</v>
      </c>
      <c r="AF13" s="4">
        <f t="shared" si="3"/>
        <v>14.052588331717777</v>
      </c>
      <c r="AG13" s="21">
        <f t="shared" si="4"/>
        <v>15.811365151956549</v>
      </c>
      <c r="AH13" s="21">
        <f t="shared" si="5"/>
        <v>16.316013628706987</v>
      </c>
      <c r="AI13" s="4">
        <f t="shared" si="9"/>
        <v>14.557078088231821</v>
      </c>
      <c r="AJ13" s="4">
        <f t="shared" si="10"/>
        <v>11.951686411790478</v>
      </c>
    </row>
    <row r="14" spans="1:36">
      <c r="A14">
        <v>2010</v>
      </c>
      <c r="B14" s="48">
        <v>1617570</v>
      </c>
      <c r="C14" s="48">
        <v>1505301</v>
      </c>
      <c r="D14" s="48">
        <v>1297700</v>
      </c>
      <c r="E14" s="48">
        <v>1407644</v>
      </c>
      <c r="F14" s="48">
        <v>319870</v>
      </c>
      <c r="G14" s="48">
        <v>97657</v>
      </c>
      <c r="H14" s="48">
        <v>101716</v>
      </c>
      <c r="I14" s="48">
        <v>38916</v>
      </c>
      <c r="J14" s="48">
        <v>77630</v>
      </c>
      <c r="K14" s="48">
        <v>51475</v>
      </c>
      <c r="L14" s="48">
        <v>4778</v>
      </c>
      <c r="M14" s="48">
        <v>2989</v>
      </c>
      <c r="N14" s="1"/>
      <c r="O14" s="25">
        <v>12.176546968</v>
      </c>
      <c r="P14" s="25">
        <v>14.812147816</v>
      </c>
      <c r="Q14" s="25">
        <v>11.880971957</v>
      </c>
      <c r="R14" s="25">
        <v>17.528989216999999</v>
      </c>
      <c r="S14" s="25">
        <v>11.549392426000001</v>
      </c>
      <c r="T14" s="25">
        <v>22.179052318</v>
      </c>
      <c r="U14" s="25">
        <v>15.249774572</v>
      </c>
      <c r="V14" s="25">
        <v>17.828528412000001</v>
      </c>
      <c r="W14" s="25">
        <v>14.933863540999999</v>
      </c>
      <c r="X14" s="25">
        <v>19.059718969999999</v>
      </c>
      <c r="Y14" s="4"/>
      <c r="Z14" s="153">
        <f t="shared" si="11"/>
        <v>0.48202471379701561</v>
      </c>
      <c r="AA14" s="153">
        <f>K14/(J14+K14)</f>
        <v>0.39870647922233843</v>
      </c>
      <c r="AB14" s="153">
        <f t="shared" si="12"/>
        <v>0.3848332689584138</v>
      </c>
      <c r="AC14" s="4">
        <f t="shared" si="13"/>
        <v>13.50165632859291</v>
      </c>
      <c r="AD14" s="4">
        <f>(D14*O14+E14*P14)/(D14+E14)</f>
        <v>13.547902226363489</v>
      </c>
      <c r="AE14" s="4">
        <f>(F14*Q14+G14*R14)/(F14+G14)</f>
        <v>13.202008492505056</v>
      </c>
      <c r="AF14" s="4">
        <f>(H14*S14+I14*T14)/(H14+I14)</f>
        <v>14.49085556637397</v>
      </c>
      <c r="AG14" s="21">
        <f>(J14*U14+K14*V14)/(J14+K14)</f>
        <v>16.277940436327484</v>
      </c>
      <c r="AH14" s="21">
        <f>(L14*W14+M14*X14)/(L14+M14)</f>
        <v>16.521629972991889</v>
      </c>
      <c r="AI14" s="4">
        <f t="shared" si="9"/>
        <v>14.988403980512915</v>
      </c>
      <c r="AJ14" s="4">
        <f t="shared" si="10"/>
        <v>12.118097825911207</v>
      </c>
    </row>
    <row r="15" spans="1:36">
      <c r="A15">
        <v>2011</v>
      </c>
      <c r="B15" s="48">
        <v>1632603</v>
      </c>
      <c r="C15" s="48">
        <v>1485348</v>
      </c>
      <c r="D15" s="48">
        <v>1306492</v>
      </c>
      <c r="E15" s="48">
        <v>1391718</v>
      </c>
      <c r="F15" s="48">
        <v>326111</v>
      </c>
      <c r="G15" s="48">
        <v>93630</v>
      </c>
      <c r="H15" s="48">
        <v>102468</v>
      </c>
      <c r="I15" s="48">
        <v>38930</v>
      </c>
      <c r="J15" s="48">
        <v>77557</v>
      </c>
      <c r="K15" s="48">
        <v>50337</v>
      </c>
      <c r="L15" s="48">
        <v>4931</v>
      </c>
      <c r="M15" s="48">
        <v>2941</v>
      </c>
      <c r="N15" s="1"/>
      <c r="O15" s="25">
        <v>12.308297716</v>
      </c>
      <c r="P15" s="25">
        <v>15.257435773999999</v>
      </c>
      <c r="Q15" s="25">
        <v>11.972487895</v>
      </c>
      <c r="R15" s="25">
        <v>18.066282175000001</v>
      </c>
      <c r="S15" s="25">
        <v>11.996252489</v>
      </c>
      <c r="T15" s="25">
        <v>22.892062676999998</v>
      </c>
      <c r="U15" s="25">
        <v>15.406681537000001</v>
      </c>
      <c r="V15" s="25">
        <v>18.605945924</v>
      </c>
      <c r="W15" s="25">
        <v>14.562461975</v>
      </c>
      <c r="X15" s="25">
        <v>19.837980279</v>
      </c>
      <c r="Y15" s="4"/>
      <c r="Z15" s="153">
        <f t="shared" si="11"/>
        <v>0.47638593422411063</v>
      </c>
      <c r="AA15" s="153">
        <f>K15/(J15+K15)</f>
        <v>0.39358374904217558</v>
      </c>
      <c r="AB15" s="153">
        <f>M15/(L15+M15)</f>
        <v>0.37360264227642276</v>
      </c>
      <c r="AC15" s="4">
        <f t="shared" si="13"/>
        <v>13.762450564509702</v>
      </c>
      <c r="AD15" s="4">
        <f>(D15*O15+E15*P15)/(D15+E15)</f>
        <v>13.829442667580359</v>
      </c>
      <c r="AE15" s="4">
        <f>(F15*Q15+G15*R15)/(F15+G15)</f>
        <v>13.331806995198455</v>
      </c>
      <c r="AF15" s="4">
        <f>(H15*S15+I15*T15)/(H15+I15)</f>
        <v>14.996110270714309</v>
      </c>
      <c r="AG15" s="21">
        <f>(J15*U15+K15*V15)/(J15+K15)</f>
        <v>16.665860008612579</v>
      </c>
      <c r="AH15" s="21">
        <f>(L15*W15+M15*X15)/(L15+M15)</f>
        <v>16.533409552752033</v>
      </c>
      <c r="AI15" s="4">
        <f t="shared" ref="AI15:AI20" si="14">(E15*P15+G15*R15)/SUM(E15,G15)</f>
        <v>15.434493465884749</v>
      </c>
      <c r="AJ15" s="4">
        <f t="shared" si="10"/>
        <v>12.241220002351225</v>
      </c>
    </row>
    <row r="16" spans="1:36">
      <c r="A16">
        <v>2012</v>
      </c>
      <c r="B16" s="48">
        <v>1679410</v>
      </c>
      <c r="C16" s="48">
        <v>1486669</v>
      </c>
      <c r="D16" s="48">
        <v>1341067</v>
      </c>
      <c r="E16" s="48">
        <v>1395260</v>
      </c>
      <c r="F16" s="48">
        <v>338343</v>
      </c>
      <c r="G16" s="48">
        <v>91409</v>
      </c>
      <c r="H16" s="48">
        <v>104837</v>
      </c>
      <c r="I16" s="48">
        <v>39407</v>
      </c>
      <c r="J16" s="48">
        <v>78330</v>
      </c>
      <c r="K16" s="48">
        <v>49573</v>
      </c>
      <c r="L16" s="48">
        <v>5053</v>
      </c>
      <c r="M16" s="48">
        <v>2943</v>
      </c>
      <c r="N16" s="1"/>
      <c r="O16" s="25">
        <v>12.384938634999999</v>
      </c>
      <c r="P16" s="25">
        <v>15.677542179</v>
      </c>
      <c r="Q16" s="25">
        <v>12.040466331999999</v>
      </c>
      <c r="R16" s="25">
        <v>18.610207966000001</v>
      </c>
      <c r="S16" s="25">
        <v>12.425222011000001</v>
      </c>
      <c r="T16" s="25">
        <v>23.495330779</v>
      </c>
      <c r="U16" s="25">
        <v>15.555840674000001</v>
      </c>
      <c r="V16" s="25">
        <v>19.378502410999999</v>
      </c>
      <c r="W16" s="25">
        <v>14.353156541000001</v>
      </c>
      <c r="X16" s="25">
        <v>20.435100238</v>
      </c>
      <c r="Y16" s="4"/>
      <c r="Z16" s="153">
        <f t="shared" si="11"/>
        <v>0.4695615617929938</v>
      </c>
      <c r="AA16" s="153">
        <f>K16/(J16+K16)</f>
        <v>0.38758277757363002</v>
      </c>
      <c r="AB16" s="153">
        <f t="shared" si="12"/>
        <v>0.36805902951475739</v>
      </c>
      <c r="AC16" s="4">
        <f t="shared" si="13"/>
        <v>13.978876711928875</v>
      </c>
      <c r="AD16" s="4">
        <f>(D16*O16+E16*P16)/(D16+E16)</f>
        <v>14.063845439925522</v>
      </c>
      <c r="AE16" s="4">
        <f>(F16*Q16+G16*R16)/(F16+G16)</f>
        <v>13.437861836901213</v>
      </c>
      <c r="AF16" s="4">
        <f>(H16*S16+I16*T16)/(H16+I16)</f>
        <v>15.449540361992595</v>
      </c>
      <c r="AG16" s="21">
        <f>(J16*U16+K16*V16)/(J16+K16)</f>
        <v>17.037438527750897</v>
      </c>
      <c r="AH16" s="21">
        <f>(L16*W16+M16*X16)/(L16+M16)</f>
        <v>16.591670835681217</v>
      </c>
      <c r="AI16" s="4">
        <f t="shared" si="14"/>
        <v>15.857859416343272</v>
      </c>
      <c r="AJ16" s="4">
        <f t="shared" si="10"/>
        <v>12.315539386207906</v>
      </c>
    </row>
    <row r="17" spans="1:36">
      <c r="A17">
        <v>2013</v>
      </c>
      <c r="B17" s="48">
        <v>1737522</v>
      </c>
      <c r="C17" s="48">
        <v>1506202</v>
      </c>
      <c r="D17" s="48">
        <v>1380157</v>
      </c>
      <c r="E17" s="48">
        <v>1414263</v>
      </c>
      <c r="F17" s="48">
        <v>357365</v>
      </c>
      <c r="G17" s="48">
        <v>91939</v>
      </c>
      <c r="H17" s="48">
        <v>108110</v>
      </c>
      <c r="I17" s="48">
        <v>40294</v>
      </c>
      <c r="J17" s="48">
        <v>80409</v>
      </c>
      <c r="K17" s="48">
        <v>49459</v>
      </c>
      <c r="L17" s="48">
        <v>5271</v>
      </c>
      <c r="M17" s="48">
        <v>2976</v>
      </c>
      <c r="N17" s="1"/>
      <c r="O17" s="25">
        <v>12.430990098000001</v>
      </c>
      <c r="P17" s="25">
        <v>15.947301881</v>
      </c>
      <c r="Q17" s="25">
        <v>11.969251326</v>
      </c>
      <c r="R17" s="25">
        <v>18.864198000999998</v>
      </c>
      <c r="S17" s="25">
        <v>12.745791324000001</v>
      </c>
      <c r="T17" s="25">
        <v>24.019953343000001</v>
      </c>
      <c r="U17" s="25">
        <v>15.617256775</v>
      </c>
      <c r="V17" s="25">
        <v>20.033310418999999</v>
      </c>
      <c r="W17" s="25">
        <v>14.210111933</v>
      </c>
      <c r="X17" s="25">
        <v>20.745295699</v>
      </c>
      <c r="Y17" s="4"/>
      <c r="Z17" s="153">
        <f t="shared" si="11"/>
        <v>0.46434345215560879</v>
      </c>
      <c r="AA17" s="153">
        <f>K17/(J17+K17)</f>
        <v>0.38084054578495086</v>
      </c>
      <c r="AB17" s="153">
        <f t="shared" si="12"/>
        <v>0.36085849399781739</v>
      </c>
      <c r="AC17" s="4">
        <f t="shared" si="13"/>
        <v>14.095571633389284</v>
      </c>
      <c r="AD17" s="4">
        <f>(D17*O17+E17*P17)/(D17+E17)</f>
        <v>14.210604347526173</v>
      </c>
      <c r="AE17" s="4">
        <f>(F17*Q17+G17*R17)/(F17+G17)</f>
        <v>13.380132382818601</v>
      </c>
      <c r="AF17" s="4">
        <f>(H17*S17+I17*T17)/(H17+I17)</f>
        <v>15.806902105337338</v>
      </c>
      <c r="AG17" s="21">
        <f>(J17*U17+K17*V17)/(J17+K17)</f>
        <v>17.299069054996579</v>
      </c>
      <c r="AH17" s="21">
        <f>(L17*W17+M17*X17)/(L17+M17)</f>
        <v>16.568388504797742</v>
      </c>
      <c r="AI17" s="4">
        <f t="shared" si="14"/>
        <v>16.125350052743684</v>
      </c>
      <c r="AJ17" s="4">
        <f t="shared" si="10"/>
        <v>12.336021932845384</v>
      </c>
    </row>
    <row r="18" spans="1:36">
      <c r="A18">
        <v>2014</v>
      </c>
      <c r="B18" s="48">
        <v>1806711</v>
      </c>
      <c r="C18" s="48">
        <v>1552625</v>
      </c>
      <c r="D18" s="48">
        <v>1425296</v>
      </c>
      <c r="E18" s="48">
        <v>1458392</v>
      </c>
      <c r="F18" s="48">
        <v>381415</v>
      </c>
      <c r="G18" s="48">
        <v>94233</v>
      </c>
      <c r="H18" s="48">
        <v>112015</v>
      </c>
      <c r="I18" s="48">
        <v>41713</v>
      </c>
      <c r="J18" s="48">
        <v>83652</v>
      </c>
      <c r="K18" s="48">
        <v>49756</v>
      </c>
      <c r="L18" s="48">
        <v>5481</v>
      </c>
      <c r="M18" s="48">
        <v>2981</v>
      </c>
      <c r="N18" s="1"/>
      <c r="O18" s="25">
        <v>12.417854607000001</v>
      </c>
      <c r="P18" s="25">
        <v>16.061824941000001</v>
      </c>
      <c r="Q18" s="25">
        <v>11.807330598</v>
      </c>
      <c r="R18" s="25">
        <v>18.924278119</v>
      </c>
      <c r="S18" s="25">
        <v>13.016216578</v>
      </c>
      <c r="T18" s="25">
        <v>24.460539879999999</v>
      </c>
      <c r="U18" s="25">
        <v>15.555013627999999</v>
      </c>
      <c r="V18" s="25">
        <v>20.612509043999999</v>
      </c>
      <c r="W18" s="25">
        <v>14.142948367000001</v>
      </c>
      <c r="X18" s="25">
        <v>21.238678296</v>
      </c>
      <c r="Y18" s="4"/>
      <c r="Z18" s="153">
        <f t="shared" ref="Z18:Z27" si="15">C18/(B18+C18)</f>
        <v>0.46218210979788865</v>
      </c>
      <c r="AA18" s="153">
        <f>K18/(J18+K18)</f>
        <v>0.37296114176061407</v>
      </c>
      <c r="AB18" s="153">
        <f t="shared" ref="AB18:AB27" si="16">M18/(L18+M18)</f>
        <v>0.35228078468447177</v>
      </c>
      <c r="AC18" s="4">
        <f t="shared" ref="AC18:AC27" si="17">(D18*O18+E18*P18+F18*Q18+G18*R18)/SUM(D18:G18)</f>
        <v>14.11300923733662</v>
      </c>
      <c r="AD18" s="4">
        <f t="shared" ref="AD18:AD23" si="18">(D18*O18+E18*P18)/(D18+E18)</f>
        <v>14.260750642681716</v>
      </c>
      <c r="AE18" s="4">
        <f>(F18*Q18+G18*R18)/(F18+G18)</f>
        <v>13.217304603454439</v>
      </c>
      <c r="AF18" s="4">
        <f>(H18*S18+I18*T18)/(H18+I18)</f>
        <v>16.121552352200702</v>
      </c>
      <c r="AG18" s="21">
        <f>(J18*U18+K18*V18)/(J18+K18)</f>
        <v>17.441262892800431</v>
      </c>
      <c r="AH18" s="21">
        <f>(L18*W18+M18*X18)/(L18+M18)</f>
        <v>16.642637674297212</v>
      </c>
      <c r="AI18" s="4">
        <f t="shared" si="14"/>
        <v>16.235554946843312</v>
      </c>
      <c r="AJ18" s="4">
        <f t="shared" si="10"/>
        <v>12.288966802092224</v>
      </c>
    </row>
    <row r="19" spans="1:36">
      <c r="A19">
        <v>2015</v>
      </c>
      <c r="B19" s="48">
        <v>1877412</v>
      </c>
      <c r="C19" s="48">
        <v>1605253</v>
      </c>
      <c r="D19" s="48">
        <v>1470371</v>
      </c>
      <c r="E19" s="48">
        <v>1508150</v>
      </c>
      <c r="F19" s="48">
        <v>407041</v>
      </c>
      <c r="G19" s="48">
        <v>97103</v>
      </c>
      <c r="H19" s="48">
        <v>116504</v>
      </c>
      <c r="I19" s="48">
        <v>43242</v>
      </c>
      <c r="J19" s="48">
        <v>86702</v>
      </c>
      <c r="K19" s="48">
        <v>50217</v>
      </c>
      <c r="L19" s="48">
        <v>5717</v>
      </c>
      <c r="M19" s="48">
        <v>2971</v>
      </c>
      <c r="N19" s="1"/>
      <c r="O19" s="25">
        <v>12.371328733</v>
      </c>
      <c r="P19" s="25">
        <v>16.141018798000001</v>
      </c>
      <c r="Q19" s="25">
        <v>11.645310915</v>
      </c>
      <c r="R19" s="25">
        <v>18.948080904000001</v>
      </c>
      <c r="S19" s="25">
        <v>13.159634004000001</v>
      </c>
      <c r="T19" s="25">
        <v>24.836663429000001</v>
      </c>
      <c r="U19" s="25">
        <v>15.531954280000001</v>
      </c>
      <c r="V19" s="25">
        <v>21.090258279</v>
      </c>
      <c r="W19" s="25">
        <v>14.110809865</v>
      </c>
      <c r="X19" s="25">
        <v>21.73729384</v>
      </c>
      <c r="Y19" s="4"/>
      <c r="Z19" s="153">
        <f t="shared" si="15"/>
        <v>0.46092661797789913</v>
      </c>
      <c r="AA19" s="153">
        <f t="shared" ref="AA19:AA26" si="19">K19/(J19+K19)</f>
        <v>0.36676429129631388</v>
      </c>
      <c r="AB19" s="153">
        <f t="shared" si="16"/>
        <v>0.34196593001841619</v>
      </c>
      <c r="AC19" s="4">
        <f t="shared" si="17"/>
        <v>14.102290918261527</v>
      </c>
      <c r="AD19" s="4">
        <f t="shared" si="18"/>
        <v>14.280080785286943</v>
      </c>
      <c r="AE19" s="4">
        <f t="shared" ref="AE19:AE26" si="20">(F19*Q19+G19*R19)/(F19+G19)</f>
        <v>13.051894895453735</v>
      </c>
      <c r="AF19" s="4">
        <f t="shared" ref="AF19:AF26" si="21">(H19*S19+I19*T19)/(H19+I19)</f>
        <v>16.320515067662626</v>
      </c>
      <c r="AG19" s="21">
        <f t="shared" ref="AG19:AG26" si="22">(J19*U19+K19*V19)/(J19+K19)</f>
        <v>17.570541707002704</v>
      </c>
      <c r="AH19" s="21">
        <f t="shared" ref="AH19:AH26" si="23">(L19*W19+M19*X19)/(L19+M19)</f>
        <v>16.718807550281422</v>
      </c>
      <c r="AI19" s="4">
        <f t="shared" si="14"/>
        <v>16.310820163690593</v>
      </c>
      <c r="AJ19" s="4">
        <f t="shared" si="10"/>
        <v>12.213921078922718</v>
      </c>
    </row>
    <row r="20" spans="1:36">
      <c r="A20">
        <v>2016</v>
      </c>
      <c r="B20" s="48">
        <v>1963488</v>
      </c>
      <c r="C20" s="48">
        <v>1667297</v>
      </c>
      <c r="D20" s="48">
        <v>1525244</v>
      </c>
      <c r="E20" s="48">
        <v>1564906</v>
      </c>
      <c r="F20" s="48">
        <v>438244</v>
      </c>
      <c r="G20" s="48">
        <v>102391</v>
      </c>
      <c r="H20" s="48">
        <v>120719</v>
      </c>
      <c r="I20" s="48">
        <v>44629</v>
      </c>
      <c r="J20" s="48">
        <v>89612</v>
      </c>
      <c r="K20" s="48">
        <v>50647</v>
      </c>
      <c r="L20" s="48">
        <v>6318</v>
      </c>
      <c r="M20" s="48">
        <v>2980</v>
      </c>
      <c r="N20" s="1"/>
      <c r="O20" s="25">
        <v>12.304898757</v>
      </c>
      <c r="P20" s="25">
        <v>16.282737748999999</v>
      </c>
      <c r="Q20" s="25">
        <v>11.436632333</v>
      </c>
      <c r="R20" s="25">
        <v>18.777514624999998</v>
      </c>
      <c r="S20" s="25">
        <v>13.352624690000001</v>
      </c>
      <c r="T20" s="25">
        <v>25.240493849</v>
      </c>
      <c r="U20" s="25">
        <v>15.583387269999999</v>
      </c>
      <c r="V20" s="25">
        <v>21.551394948999999</v>
      </c>
      <c r="W20" s="25">
        <v>13.419911364000001</v>
      </c>
      <c r="X20" s="25">
        <v>22.23590604</v>
      </c>
      <c r="Y20" s="4"/>
      <c r="Z20" s="153">
        <f t="shared" si="15"/>
        <v>0.4592111623244009</v>
      </c>
      <c r="AA20" s="153">
        <f t="shared" si="19"/>
        <v>0.36109625763765607</v>
      </c>
      <c r="AB20" s="153">
        <f t="shared" si="16"/>
        <v>0.32049903204990321</v>
      </c>
      <c r="AC20" s="4">
        <f t="shared" si="17"/>
        <v>14.097119768774501</v>
      </c>
      <c r="AD20" s="4">
        <f t="shared" si="18"/>
        <v>14.319345986297849</v>
      </c>
      <c r="AE20" s="4">
        <f t="shared" si="20"/>
        <v>12.826923895255815</v>
      </c>
      <c r="AF20" s="4">
        <f t="shared" si="21"/>
        <v>16.56127379792396</v>
      </c>
      <c r="AG20" s="21">
        <f t="shared" si="22"/>
        <v>17.738412508439691</v>
      </c>
      <c r="AH20" s="21">
        <f t="shared" si="23"/>
        <v>16.2454291242151</v>
      </c>
      <c r="AI20" s="4">
        <f t="shared" si="14"/>
        <v>16.435945425323126</v>
      </c>
      <c r="AJ20" s="4">
        <f t="shared" si="10"/>
        <v>12.111104575054679</v>
      </c>
    </row>
    <row r="21" spans="1:36">
      <c r="A21">
        <v>2017</v>
      </c>
      <c r="B21" s="48">
        <v>2051958</v>
      </c>
      <c r="C21" s="48">
        <v>1730876</v>
      </c>
      <c r="D21" s="48">
        <v>1578112</v>
      </c>
      <c r="E21" s="48">
        <v>1622168</v>
      </c>
      <c r="F21" s="48">
        <v>473846</v>
      </c>
      <c r="G21" s="48">
        <v>108708</v>
      </c>
      <c r="H21" s="48">
        <v>125044</v>
      </c>
      <c r="I21" s="48">
        <v>46435</v>
      </c>
      <c r="J21" s="48">
        <v>93477</v>
      </c>
      <c r="K21" s="48">
        <v>51438</v>
      </c>
      <c r="L21" s="48">
        <v>6834</v>
      </c>
      <c r="M21" s="48">
        <v>2979</v>
      </c>
      <c r="N21" s="1"/>
      <c r="O21" s="25">
        <v>12.201761661999999</v>
      </c>
      <c r="P21" s="25">
        <v>16.372066887999999</v>
      </c>
      <c r="Q21" s="25">
        <v>11.166763040999999</v>
      </c>
      <c r="R21" s="25">
        <v>18.543575449999999</v>
      </c>
      <c r="S21" s="25">
        <v>13.540321807</v>
      </c>
      <c r="T21" s="25">
        <v>25.540572844</v>
      </c>
      <c r="U21" s="25">
        <v>15.473827786999999</v>
      </c>
      <c r="V21" s="25">
        <v>21.854990474000001</v>
      </c>
      <c r="W21" s="25">
        <v>13.017120281</v>
      </c>
      <c r="X21" s="25">
        <v>22.640651224999999</v>
      </c>
      <c r="Y21" s="4"/>
      <c r="Z21" s="153">
        <f t="shared" si="15"/>
        <v>0.45756065426080023</v>
      </c>
      <c r="AA21" s="153">
        <f t="shared" si="19"/>
        <v>0.35495290342614638</v>
      </c>
      <c r="AB21" s="153">
        <f t="shared" si="16"/>
        <v>0.30357688780189546</v>
      </c>
      <c r="AC21" s="4">
        <f t="shared" si="17"/>
        <v>14.042686118254094</v>
      </c>
      <c r="AD21" s="4">
        <f t="shared" si="18"/>
        <v>14.315619101927121</v>
      </c>
      <c r="AE21" s="4">
        <f t="shared" si="20"/>
        <v>12.543319589161325</v>
      </c>
      <c r="AF21" s="4">
        <f t="shared" si="21"/>
        <v>16.789883892754492</v>
      </c>
      <c r="AG21" s="21">
        <f t="shared" si="22"/>
        <v>17.738840009985243</v>
      </c>
      <c r="AH21" s="21">
        <f t="shared" si="23"/>
        <v>15.938601854644755</v>
      </c>
      <c r="AI21" s="4">
        <f t="shared" ref="AI21:AI27" si="24">(E21*P21+G21*R21)/SUM(E21,G21)</f>
        <v>16.508448900783062</v>
      </c>
      <c r="AJ21" s="4">
        <f t="shared" si="10"/>
        <v>11.962755816575109</v>
      </c>
    </row>
    <row r="22" spans="1:36" ht="12.5" customHeight="1">
      <c r="A22">
        <v>2018</v>
      </c>
      <c r="B22" s="48">
        <v>2135121</v>
      </c>
      <c r="C22" s="48">
        <v>1763820</v>
      </c>
      <c r="D22" s="48">
        <v>1625754</v>
      </c>
      <c r="E22" s="48">
        <v>1650287</v>
      </c>
      <c r="F22" s="48">
        <v>509367</v>
      </c>
      <c r="G22" s="48">
        <v>113533</v>
      </c>
      <c r="H22" s="48">
        <v>129136</v>
      </c>
      <c r="I22" s="48">
        <v>48268</v>
      </c>
      <c r="J22" s="48">
        <v>97387</v>
      </c>
      <c r="K22" s="48">
        <v>52060</v>
      </c>
      <c r="L22" s="48">
        <v>7615</v>
      </c>
      <c r="M22" s="48">
        <v>2975</v>
      </c>
      <c r="N22" s="1"/>
      <c r="O22" s="25">
        <v>12.121161320000001</v>
      </c>
      <c r="P22" s="25">
        <v>16.551304409</v>
      </c>
      <c r="Q22" s="25">
        <v>10.943530892</v>
      </c>
      <c r="R22" s="25">
        <v>18.493429223</v>
      </c>
      <c r="S22" s="25">
        <v>13.737590601999999</v>
      </c>
      <c r="T22" s="25">
        <v>25.953416342000001</v>
      </c>
      <c r="U22" s="25">
        <v>15.369048230000001</v>
      </c>
      <c r="V22" s="25">
        <v>22.169016518999999</v>
      </c>
      <c r="W22" s="25">
        <v>12.313657255000001</v>
      </c>
      <c r="X22" s="25">
        <v>23.057310923999999</v>
      </c>
      <c r="Y22" s="4"/>
      <c r="Z22" s="153">
        <f t="shared" si="15"/>
        <v>0.45238437821962424</v>
      </c>
      <c r="AA22" s="153">
        <f t="shared" si="19"/>
        <v>0.34835092039318288</v>
      </c>
      <c r="AB22" s="153">
        <f t="shared" si="16"/>
        <v>0.28092540132200189</v>
      </c>
      <c r="AC22" s="4">
        <f t="shared" si="17"/>
        <v>14.0279929857084</v>
      </c>
      <c r="AD22" s="4">
        <f t="shared" si="18"/>
        <v>14.352820675886127</v>
      </c>
      <c r="AE22" s="4">
        <f t="shared" si="20"/>
        <v>12.319614705153674</v>
      </c>
      <c r="AF22" s="4">
        <f t="shared" si="21"/>
        <v>17.061266938600752</v>
      </c>
      <c r="AG22" s="21">
        <f t="shared" si="22"/>
        <v>17.737823442117609</v>
      </c>
      <c r="AH22" s="21">
        <f t="shared" si="23"/>
        <v>15.331822473628423</v>
      </c>
      <c r="AI22" s="4">
        <f t="shared" si="24"/>
        <v>16.676314476074793</v>
      </c>
      <c r="AJ22" s="4">
        <f t="shared" ref="AJ22:AJ27" si="25">(D22*O22+F22*Q22)/SUM(D22,F22)</f>
        <v>11.840218891810181</v>
      </c>
    </row>
    <row r="23" spans="1:36" ht="12.5" customHeight="1">
      <c r="A23">
        <v>2019</v>
      </c>
      <c r="B23" s="48">
        <v>2209149</v>
      </c>
      <c r="C23" s="48">
        <v>1786195</v>
      </c>
      <c r="D23" s="48">
        <v>1667722</v>
      </c>
      <c r="E23" s="48">
        <v>1668990</v>
      </c>
      <c r="F23" s="48">
        <v>541427</v>
      </c>
      <c r="G23" s="48">
        <v>117205</v>
      </c>
      <c r="H23" s="48">
        <v>133311</v>
      </c>
      <c r="I23" s="48">
        <v>49839</v>
      </c>
      <c r="J23" s="48">
        <v>101146</v>
      </c>
      <c r="K23" s="48">
        <v>52428</v>
      </c>
      <c r="L23" s="48">
        <v>7912</v>
      </c>
      <c r="M23" s="48">
        <v>2951</v>
      </c>
      <c r="N23" s="1"/>
      <c r="O23" s="25">
        <v>12.094380237999999</v>
      </c>
      <c r="P23" s="25">
        <v>16.752849927</v>
      </c>
      <c r="Q23" s="25">
        <v>10.850335318000001</v>
      </c>
      <c r="R23" s="25">
        <v>18.527003966999999</v>
      </c>
      <c r="S23" s="25">
        <v>13.966008056</v>
      </c>
      <c r="T23" s="25">
        <v>26.423995264999999</v>
      </c>
      <c r="U23" s="25">
        <v>15.282883159000001</v>
      </c>
      <c r="V23" s="25">
        <v>22.483520255999998</v>
      </c>
      <c r="W23" s="25">
        <v>12.536653185</v>
      </c>
      <c r="X23" s="25">
        <v>23.510843781999998</v>
      </c>
      <c r="Y23" s="4"/>
      <c r="Z23" s="153">
        <f t="shared" si="15"/>
        <v>0.44706913847718743</v>
      </c>
      <c r="AA23" s="153">
        <f t="shared" si="19"/>
        <v>0.34138591167775795</v>
      </c>
      <c r="AB23" s="153">
        <f t="shared" si="16"/>
        <v>0.27165608027248456</v>
      </c>
      <c r="AC23" s="4">
        <f t="shared" si="17"/>
        <v>14.060497669064938</v>
      </c>
      <c r="AD23" s="4">
        <f t="shared" si="18"/>
        <v>14.424500226253139</v>
      </c>
      <c r="AE23" s="4">
        <f t="shared" si="20"/>
        <v>12.216415236689109</v>
      </c>
      <c r="AF23" s="4">
        <f t="shared" si="21"/>
        <v>17.356090635903634</v>
      </c>
      <c r="AG23" s="21">
        <f t="shared" si="22"/>
        <v>17.74107921902003</v>
      </c>
      <c r="AH23" s="21">
        <f t="shared" si="23"/>
        <v>15.517858786744176</v>
      </c>
      <c r="AI23" s="4">
        <f t="shared" si="24"/>
        <v>16.869264833691709</v>
      </c>
      <c r="AJ23" s="4">
        <f t="shared" si="25"/>
        <v>11.789484774226011</v>
      </c>
    </row>
    <row r="24" spans="1:36" ht="12.5" customHeight="1">
      <c r="A24">
        <v>2020</v>
      </c>
      <c r="B24" s="48">
        <v>2252013</v>
      </c>
      <c r="C24" s="48">
        <v>1784071</v>
      </c>
      <c r="D24" s="48">
        <v>1688826</v>
      </c>
      <c r="E24" s="48">
        <v>1665008</v>
      </c>
      <c r="F24" s="48">
        <v>563187</v>
      </c>
      <c r="G24" s="48">
        <v>119063</v>
      </c>
      <c r="H24" s="48">
        <v>137862</v>
      </c>
      <c r="I24" s="48">
        <v>51234</v>
      </c>
      <c r="J24" s="48">
        <v>103898</v>
      </c>
      <c r="K24" s="48">
        <v>52673</v>
      </c>
      <c r="L24" s="48">
        <v>8013</v>
      </c>
      <c r="M24" s="48">
        <v>2894</v>
      </c>
      <c r="N24" s="1"/>
      <c r="O24" s="25">
        <v>12.267537626999999</v>
      </c>
      <c r="P24" s="25">
        <v>17.072322175</v>
      </c>
      <c r="Q24" s="25">
        <v>11.020242831999999</v>
      </c>
      <c r="R24" s="25">
        <v>18.759728042999999</v>
      </c>
      <c r="S24" s="25">
        <v>14.158430169000001</v>
      </c>
      <c r="T24" s="25">
        <v>26.986786119000001</v>
      </c>
      <c r="U24" s="25">
        <v>15.41933916</v>
      </c>
      <c r="V24" s="25">
        <v>22.864209367000001</v>
      </c>
      <c r="W24" s="25">
        <v>13.044864595</v>
      </c>
      <c r="X24" s="25">
        <v>24.125086386</v>
      </c>
      <c r="Y24" s="4"/>
      <c r="Z24" s="153">
        <f t="shared" si="15"/>
        <v>0.44203019560544332</v>
      </c>
      <c r="AA24" s="153">
        <f t="shared" si="19"/>
        <v>0.33641606683229974</v>
      </c>
      <c r="AB24" s="153">
        <f t="shared" si="16"/>
        <v>0.26533418905290179</v>
      </c>
      <c r="AC24" s="4">
        <f t="shared" si="17"/>
        <v>14.267130342237076</v>
      </c>
      <c r="AD24" s="4">
        <f>(D24*O24+E24*P24)/(D24+E24)</f>
        <v>14.652868776572811</v>
      </c>
      <c r="AE24" s="4">
        <f t="shared" si="20"/>
        <v>12.370900695946197</v>
      </c>
      <c r="AF24" s="4">
        <f t="shared" si="21"/>
        <v>17.634167301156683</v>
      </c>
      <c r="AG24" s="21">
        <f t="shared" si="22"/>
        <v>17.923913113115908</v>
      </c>
      <c r="AH24" s="21">
        <f t="shared" si="23"/>
        <v>15.984826258441274</v>
      </c>
      <c r="AI24" s="4">
        <f t="shared" si="24"/>
        <v>17.184934063686988</v>
      </c>
      <c r="AJ24" s="4">
        <f t="shared" si="25"/>
        <v>11.955612156893181</v>
      </c>
    </row>
    <row r="25" spans="1:36">
      <c r="A25">
        <v>2021</v>
      </c>
      <c r="B25" s="48">
        <v>2337586</v>
      </c>
      <c r="C25" s="48">
        <v>1785055</v>
      </c>
      <c r="D25" s="48">
        <v>1740160</v>
      </c>
      <c r="E25" s="48">
        <v>1666436</v>
      </c>
      <c r="F25" s="48">
        <v>597426</v>
      </c>
      <c r="G25" s="48">
        <v>118619</v>
      </c>
      <c r="H25" s="48">
        <v>143485</v>
      </c>
      <c r="I25" s="48">
        <v>52146</v>
      </c>
      <c r="J25" s="48">
        <v>107737</v>
      </c>
      <c r="K25" s="48">
        <v>53413</v>
      </c>
      <c r="L25" s="48">
        <v>8243</v>
      </c>
      <c r="M25" s="48">
        <v>2812</v>
      </c>
      <c r="O25" s="25">
        <v>12.230107576</v>
      </c>
      <c r="P25" s="25">
        <v>17.325161002000002</v>
      </c>
      <c r="Q25" s="25">
        <v>10.958993248000001</v>
      </c>
      <c r="R25" s="25">
        <v>19.213545048</v>
      </c>
      <c r="S25" s="25">
        <v>14.225239572</v>
      </c>
      <c r="T25" s="25">
        <v>27.767230468000001</v>
      </c>
      <c r="U25" s="25">
        <v>15.356168262000001</v>
      </c>
      <c r="V25" s="25">
        <v>23.050708628999999</v>
      </c>
      <c r="W25" s="25">
        <v>13.314569938</v>
      </c>
      <c r="X25" s="25">
        <v>24.848862019999999</v>
      </c>
      <c r="Z25" s="153">
        <f t="shared" si="15"/>
        <v>0.43298822284064997</v>
      </c>
      <c r="AA25" s="153">
        <f t="shared" si="19"/>
        <v>0.33144896059571827</v>
      </c>
      <c r="AB25" s="153">
        <f t="shared" si="16"/>
        <v>0.25436454093170513</v>
      </c>
      <c r="AC25" s="4">
        <f t="shared" si="17"/>
        <v>14.306337854595972</v>
      </c>
      <c r="AD25" s="4">
        <f>(D25*O25+E25*P25)/(D25+E25)</f>
        <v>14.722501875473649</v>
      </c>
      <c r="AE25" s="4">
        <f t="shared" si="20"/>
        <v>12.3264306017476</v>
      </c>
      <c r="AF25" s="4">
        <f t="shared" si="21"/>
        <v>17.834895798583805</v>
      </c>
      <c r="AG25" s="21">
        <f t="shared" si="22"/>
        <v>17.906515668903946</v>
      </c>
      <c r="AH25" s="21">
        <f t="shared" si="23"/>
        <v>16.248484848410129</v>
      </c>
      <c r="AI25" s="4">
        <f t="shared" si="24"/>
        <v>17.450646338391582</v>
      </c>
      <c r="AJ25" s="4">
        <f t="shared" si="25"/>
        <v>11.905243913863194</v>
      </c>
    </row>
    <row r="26" spans="1:36">
      <c r="A26">
        <v>2022</v>
      </c>
      <c r="B26" s="48">
        <v>2420826</v>
      </c>
      <c r="C26" s="48">
        <v>1774519</v>
      </c>
      <c r="D26" s="48">
        <v>1795719</v>
      </c>
      <c r="E26" s="48">
        <v>1655426</v>
      </c>
      <c r="F26" s="48">
        <v>625107</v>
      </c>
      <c r="G26" s="48">
        <v>119093</v>
      </c>
      <c r="H26" s="48">
        <v>147671</v>
      </c>
      <c r="I26" s="48">
        <v>52444</v>
      </c>
      <c r="J26" s="48">
        <v>112381</v>
      </c>
      <c r="K26" s="48">
        <v>53833</v>
      </c>
      <c r="L26" s="48">
        <v>8541</v>
      </c>
      <c r="M26" s="48">
        <v>2719</v>
      </c>
      <c r="N26" s="1"/>
      <c r="O26" s="25">
        <v>12.192795476000001</v>
      </c>
      <c r="P26" s="25">
        <v>17.624817418999999</v>
      </c>
      <c r="Q26" s="25">
        <v>11.053082912000001</v>
      </c>
      <c r="R26" s="25">
        <v>19.558231802000002</v>
      </c>
      <c r="S26" s="25">
        <v>14.354135206</v>
      </c>
      <c r="T26" s="25">
        <v>28.696247425999999</v>
      </c>
      <c r="U26" s="25">
        <v>15.197426610999999</v>
      </c>
      <c r="V26" s="25">
        <v>23.272277228</v>
      </c>
      <c r="W26" s="25">
        <v>13.433731413</v>
      </c>
      <c r="X26" s="25">
        <v>25.377160720999999</v>
      </c>
      <c r="Y26" s="4"/>
      <c r="Z26" s="153">
        <f t="shared" si="15"/>
        <v>0.4229733192383463</v>
      </c>
      <c r="AA26" s="153">
        <f t="shared" si="19"/>
        <v>0.32387765170202271</v>
      </c>
      <c r="AB26" s="153">
        <f t="shared" si="16"/>
        <v>0.24147424511545293</v>
      </c>
      <c r="AC26" s="4">
        <f t="shared" si="17"/>
        <v>14.375462208686034</v>
      </c>
      <c r="AD26" s="4">
        <f>(D26*O26+E26*P26)/(D26+E26)</f>
        <v>14.798397488379289</v>
      </c>
      <c r="AE26" s="4">
        <f t="shared" si="20"/>
        <v>12.414146734570238</v>
      </c>
      <c r="AF26" s="4">
        <f t="shared" si="21"/>
        <v>18.112762661541467</v>
      </c>
      <c r="AG26" s="21">
        <f t="shared" si="22"/>
        <v>17.81269026667859</v>
      </c>
      <c r="AH26" s="21">
        <f t="shared" si="23"/>
        <v>16.317761989239077</v>
      </c>
      <c r="AI26" s="4">
        <f t="shared" si="24"/>
        <v>17.754574338545307</v>
      </c>
      <c r="AJ26" s="4">
        <f t="shared" si="25"/>
        <v>11.898498280850763</v>
      </c>
    </row>
    <row r="27" spans="1:36">
      <c r="A27">
        <v>2023</v>
      </c>
      <c r="B27" s="48">
        <v>2491286</v>
      </c>
      <c r="C27" s="48">
        <v>1780149</v>
      </c>
      <c r="D27" s="48">
        <v>1848762</v>
      </c>
      <c r="E27" s="48">
        <v>1661176</v>
      </c>
      <c r="F27" s="48">
        <v>642524</v>
      </c>
      <c r="G27" s="48">
        <v>118973</v>
      </c>
      <c r="H27" s="48">
        <v>151408</v>
      </c>
      <c r="I27" s="48">
        <v>52877</v>
      </c>
      <c r="J27" s="48">
        <v>117776</v>
      </c>
      <c r="K27" s="48">
        <v>53667</v>
      </c>
      <c r="L27" s="48">
        <v>8739</v>
      </c>
      <c r="M27" s="48">
        <v>2662</v>
      </c>
      <c r="O27" s="25">
        <v>12.262780715</v>
      </c>
      <c r="P27" s="25">
        <v>17.882677091000001</v>
      </c>
      <c r="Q27" s="25">
        <v>11.375184429000001</v>
      </c>
      <c r="R27" s="25">
        <v>19.966172997000001</v>
      </c>
      <c r="S27" s="25">
        <v>14.622780831</v>
      </c>
      <c r="T27" s="25">
        <v>29.616723716999999</v>
      </c>
      <c r="U27" s="25">
        <v>15.033669848000001</v>
      </c>
      <c r="V27" s="25">
        <v>23.677203867999999</v>
      </c>
      <c r="W27" s="25">
        <v>13.778979288</v>
      </c>
      <c r="X27" s="25">
        <v>25.880916603999999</v>
      </c>
      <c r="Z27" s="153">
        <f t="shared" si="15"/>
        <v>0.41675666374415155</v>
      </c>
      <c r="AA27" s="153">
        <f>K27/(J27+K27)</f>
        <v>0.3130311532112714</v>
      </c>
      <c r="AB27" s="153">
        <f t="shared" si="16"/>
        <v>0.23348829050083325</v>
      </c>
      <c r="AC27" s="4">
        <f t="shared" si="17"/>
        <v>14.529426644576057</v>
      </c>
      <c r="AD27" s="4">
        <f>(D27*O27+E27*P27)/(D27+E27)</f>
        <v>14.922553332720932</v>
      </c>
      <c r="AE27" s="4">
        <f>(F27*Q27+G27*R27)/(F27+G27)</f>
        <v>12.71740335159676</v>
      </c>
      <c r="AF27" s="4">
        <f>(H27*S27+I27*T27)/(H27+I27)</f>
        <v>18.503803510017168</v>
      </c>
      <c r="AG27" s="21">
        <f>(J27*U27+K27*V27)/(J27+K27)</f>
        <v>17.739365270101459</v>
      </c>
      <c r="AH27" s="21">
        <f>(L27*W27+M27*X27)/(L27+M27)</f>
        <v>16.604639943661084</v>
      </c>
      <c r="AI27" s="4">
        <f t="shared" si="24"/>
        <v>18.021923726211178</v>
      </c>
      <c r="AJ27" s="4">
        <f t="shared" si="25"/>
        <v>12.033862029603837</v>
      </c>
    </row>
    <row r="28" spans="1:36">
      <c r="A28">
        <v>2024</v>
      </c>
      <c r="B28" s="48">
        <v>2532966</v>
      </c>
      <c r="C28" s="48">
        <v>1776867</v>
      </c>
      <c r="D28" s="48">
        <v>1876040</v>
      </c>
      <c r="E28" s="48">
        <v>1658352</v>
      </c>
      <c r="F28" s="48">
        <v>656926</v>
      </c>
      <c r="G28" s="48">
        <v>118515</v>
      </c>
      <c r="H28" s="48">
        <v>155641</v>
      </c>
      <c r="I28" s="48">
        <v>53776</v>
      </c>
      <c r="J28" s="48">
        <v>122008</v>
      </c>
      <c r="K28" s="48">
        <v>52779</v>
      </c>
      <c r="L28" s="48">
        <v>9392</v>
      </c>
      <c r="M28" s="48">
        <v>2665</v>
      </c>
      <c r="O28" s="25">
        <v>12.549576235</v>
      </c>
      <c r="P28" s="25">
        <v>18.295337781000001</v>
      </c>
      <c r="Q28" s="25">
        <v>11.67951337</v>
      </c>
      <c r="R28" s="25">
        <v>20.374488460999999</v>
      </c>
      <c r="S28" s="25">
        <v>14.981730391999999</v>
      </c>
      <c r="T28" s="25">
        <v>30.483226718000001</v>
      </c>
      <c r="U28" s="25">
        <v>15.048570586</v>
      </c>
      <c r="V28" s="25">
        <v>24.244026980000001</v>
      </c>
      <c r="W28" s="25">
        <v>13.627981261</v>
      </c>
      <c r="X28" s="25">
        <v>26.310506567000001</v>
      </c>
      <c r="Z28" s="153">
        <f t="shared" ref="Z28" si="26">C28/(B28+C28)</f>
        <v>0.41228210002568544</v>
      </c>
      <c r="AA28" s="153">
        <f>K28/(J28+K28)</f>
        <v>0.30196181638222525</v>
      </c>
      <c r="AB28" s="153">
        <f t="shared" ref="AB28" si="27">M28/(L28+M28)</f>
        <v>0.2210334245666418</v>
      </c>
      <c r="AC28" s="4">
        <f t="shared" ref="AC28" si="28">(D28*O28+E28*P28+F28*Q28+G28*R28)/SUM(D28:G28)</f>
        <v>14.843005633805845</v>
      </c>
      <c r="AD28" s="4">
        <f>(D28*O28+E28*P28)/(D28+E28)</f>
        <v>15.245512382244616</v>
      </c>
      <c r="AE28" s="4">
        <f>(F28*Q28+G28*R28)/(F28+G28)</f>
        <v>13.008415211545476</v>
      </c>
      <c r="AF28" s="4">
        <f>(H28*S28+I28*T28)/(H28+I28)</f>
        <v>18.962345463493605</v>
      </c>
      <c r="AG28" s="21">
        <f>(J28*U28+K28*V28)/(J28+K28)</f>
        <v>17.825247301195787</v>
      </c>
      <c r="AH28" s="21">
        <f>(L28*W28+M28*X28)/(L28+M28)</f>
        <v>16.431243261538278</v>
      </c>
      <c r="AI28" s="4">
        <f t="shared" ref="AI28" si="29">(E28*P28+G28*R28)/SUM(E28,G28)</f>
        <v>18.434014757296033</v>
      </c>
      <c r="AJ28" s="4">
        <f t="shared" ref="AJ28" si="30">(D28*O28+F28*Q28)/SUM(D28,F28)</f>
        <v>12.323924995444084</v>
      </c>
    </row>
    <row r="29" spans="1:36">
      <c r="AA29" s="32"/>
    </row>
  </sheetData>
  <mergeCells count="4">
    <mergeCell ref="O2:X2"/>
    <mergeCell ref="AH1:AI1"/>
    <mergeCell ref="B2:M2"/>
    <mergeCell ref="Z2:AJ2"/>
  </mergeCells>
  <phoneticPr fontId="0" type="noConversion"/>
  <hyperlinks>
    <hyperlink ref="AH1:AI1" location="Contents!A1" display="Back to Contents" xr:uid="{00000000-0004-0000-0800-000000000000}"/>
  </hyperlinks>
  <pageMargins left="0.75" right="0.75" top="1" bottom="1" header="0.5" footer="0.5"/>
  <pageSetup paperSize="9" scale="60"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V59"/>
  <sheetViews>
    <sheetView workbookViewId="0">
      <pane ySplit="2" topLeftCell="A3" activePane="bottomLeft" state="frozen"/>
      <selection pane="bottomLeft"/>
    </sheetView>
  </sheetViews>
  <sheetFormatPr baseColWidth="10" defaultColWidth="8.83203125" defaultRowHeight="13"/>
  <cols>
    <col min="1" max="1" width="8.83203125" customWidth="1"/>
    <col min="2" max="3" width="11.5" customWidth="1"/>
    <col min="4" max="4" width="11.1640625" customWidth="1"/>
    <col min="5" max="5" width="11.5" customWidth="1"/>
    <col min="6" max="7" width="8.83203125" customWidth="1"/>
    <col min="8" max="8" width="11.1640625" customWidth="1"/>
    <col min="9" max="9" width="11" customWidth="1"/>
    <col min="12" max="12" width="9.6640625" customWidth="1"/>
    <col min="13" max="13" width="4.1640625" customWidth="1"/>
    <col min="14" max="14" width="6.5" customWidth="1"/>
  </cols>
  <sheetData>
    <row r="1" spans="1:22" ht="24.75" customHeight="1">
      <c r="B1" s="17" t="s">
        <v>199</v>
      </c>
      <c r="C1" s="13"/>
      <c r="D1" s="13"/>
      <c r="E1" s="13"/>
      <c r="F1" s="13"/>
      <c r="G1" s="13"/>
      <c r="H1" s="160"/>
      <c r="I1" s="160"/>
      <c r="J1" s="53" t="s">
        <v>77</v>
      </c>
      <c r="K1" s="160"/>
      <c r="L1" s="160"/>
    </row>
    <row r="2" spans="1:22" ht="24">
      <c r="A2" s="38" t="s">
        <v>200</v>
      </c>
      <c r="B2" s="58" t="s">
        <v>107</v>
      </c>
      <c r="C2" s="58" t="s">
        <v>108</v>
      </c>
      <c r="D2" s="58" t="s">
        <v>109</v>
      </c>
      <c r="E2" s="58" t="s">
        <v>110</v>
      </c>
      <c r="F2" s="58" t="s">
        <v>182</v>
      </c>
      <c r="G2" s="58" t="s">
        <v>201</v>
      </c>
      <c r="H2" s="58" t="s">
        <v>184</v>
      </c>
      <c r="I2" s="58" t="s">
        <v>202</v>
      </c>
      <c r="J2" s="58" t="s">
        <v>186</v>
      </c>
      <c r="K2" s="58" t="s">
        <v>203</v>
      </c>
      <c r="L2" s="58" t="s">
        <v>204</v>
      </c>
      <c r="M2" s="6"/>
      <c r="N2" s="38"/>
    </row>
    <row r="3" spans="1:22">
      <c r="A3" s="42">
        <v>1968</v>
      </c>
      <c r="B3" s="182">
        <v>30738</v>
      </c>
      <c r="C3" s="182">
        <v>19683</v>
      </c>
      <c r="D3" s="182">
        <v>4485</v>
      </c>
      <c r="E3" s="182">
        <v>3056</v>
      </c>
      <c r="F3" s="182">
        <v>3478</v>
      </c>
      <c r="G3" s="182">
        <v>3818</v>
      </c>
      <c r="H3" s="182">
        <v>1479</v>
      </c>
      <c r="I3" s="182">
        <v>237</v>
      </c>
      <c r="J3" s="182">
        <v>91</v>
      </c>
      <c r="K3" s="182">
        <v>16</v>
      </c>
      <c r="L3" s="45">
        <f t="shared" ref="L3:L34" si="0">SUM(B3:E3)</f>
        <v>57962</v>
      </c>
      <c r="N3" s="39"/>
      <c r="O3" s="196"/>
      <c r="P3" s="196"/>
      <c r="Q3" s="196"/>
      <c r="R3" s="196"/>
      <c r="S3" s="196"/>
      <c r="T3" s="196"/>
      <c r="U3" s="196"/>
      <c r="V3" s="196"/>
    </row>
    <row r="4" spans="1:22">
      <c r="A4" s="42">
        <v>1969</v>
      </c>
      <c r="B4" s="182">
        <v>2649</v>
      </c>
      <c r="C4" s="182">
        <v>1492</v>
      </c>
      <c r="D4" s="182">
        <v>288</v>
      </c>
      <c r="E4" s="182">
        <v>132</v>
      </c>
      <c r="F4" s="182">
        <v>156</v>
      </c>
      <c r="G4" s="182">
        <v>396</v>
      </c>
      <c r="H4" s="182">
        <v>148</v>
      </c>
      <c r="I4" s="182">
        <v>12</v>
      </c>
      <c r="J4" s="182">
        <v>5</v>
      </c>
      <c r="K4" s="182">
        <v>0</v>
      </c>
      <c r="L4" s="45">
        <f t="shared" si="0"/>
        <v>4561</v>
      </c>
      <c r="N4" s="39"/>
      <c r="O4" s="196"/>
      <c r="P4" s="196"/>
      <c r="Q4" s="196"/>
      <c r="R4" s="196"/>
      <c r="S4" s="196"/>
      <c r="T4" s="196"/>
      <c r="U4" s="196"/>
      <c r="V4" s="196"/>
    </row>
    <row r="5" spans="1:22">
      <c r="A5" s="42">
        <v>1970</v>
      </c>
      <c r="B5" s="182">
        <v>3834</v>
      </c>
      <c r="C5" s="182">
        <v>1300</v>
      </c>
      <c r="D5" s="182">
        <v>495</v>
      </c>
      <c r="E5" s="182">
        <v>162</v>
      </c>
      <c r="F5" s="182">
        <v>213</v>
      </c>
      <c r="G5" s="182">
        <v>473</v>
      </c>
      <c r="H5" s="182">
        <v>200</v>
      </c>
      <c r="I5" s="182">
        <v>11</v>
      </c>
      <c r="J5" s="182">
        <v>10</v>
      </c>
      <c r="K5" s="182">
        <v>1</v>
      </c>
      <c r="L5" s="45">
        <f t="shared" si="0"/>
        <v>5791</v>
      </c>
      <c r="N5" s="39"/>
      <c r="O5" s="196"/>
      <c r="P5" s="196"/>
      <c r="Q5" s="196"/>
      <c r="R5" s="196"/>
      <c r="S5" s="196"/>
      <c r="T5" s="196"/>
      <c r="U5" s="196"/>
      <c r="V5" s="196"/>
    </row>
    <row r="6" spans="1:22">
      <c r="A6" s="42">
        <v>1971</v>
      </c>
      <c r="B6" s="182">
        <v>4098</v>
      </c>
      <c r="C6" s="182">
        <v>939</v>
      </c>
      <c r="D6" s="182">
        <v>694</v>
      </c>
      <c r="E6" s="182">
        <v>159</v>
      </c>
      <c r="F6" s="182">
        <v>330</v>
      </c>
      <c r="G6" s="182">
        <v>590</v>
      </c>
      <c r="H6" s="182">
        <v>180</v>
      </c>
      <c r="I6" s="182">
        <v>19</v>
      </c>
      <c r="J6" s="182">
        <v>10</v>
      </c>
      <c r="K6" s="182">
        <v>2</v>
      </c>
      <c r="L6" s="45">
        <f t="shared" si="0"/>
        <v>5890</v>
      </c>
      <c r="N6" s="39"/>
      <c r="O6" s="196"/>
      <c r="P6" s="196"/>
      <c r="Q6" s="196"/>
      <c r="R6" s="196"/>
      <c r="S6" s="196"/>
      <c r="T6" s="196"/>
      <c r="U6" s="196"/>
      <c r="V6" s="196"/>
    </row>
    <row r="7" spans="1:22">
      <c r="A7" s="42">
        <v>1972</v>
      </c>
      <c r="B7" s="182">
        <v>4673</v>
      </c>
      <c r="C7" s="182">
        <v>1054</v>
      </c>
      <c r="D7" s="182">
        <v>594</v>
      </c>
      <c r="E7" s="182">
        <v>187</v>
      </c>
      <c r="F7" s="182">
        <v>395</v>
      </c>
      <c r="G7" s="182">
        <v>721</v>
      </c>
      <c r="H7" s="182">
        <v>200</v>
      </c>
      <c r="I7" s="182">
        <v>8</v>
      </c>
      <c r="J7" s="182">
        <v>8</v>
      </c>
      <c r="K7" s="182">
        <v>2</v>
      </c>
      <c r="L7" s="45">
        <f t="shared" si="0"/>
        <v>6508</v>
      </c>
      <c r="N7" s="39"/>
      <c r="O7" s="196"/>
      <c r="P7" s="196"/>
      <c r="Q7" s="196"/>
      <c r="R7" s="196"/>
      <c r="S7" s="196"/>
      <c r="T7" s="196"/>
      <c r="U7" s="196"/>
      <c r="V7" s="196"/>
    </row>
    <row r="8" spans="1:22">
      <c r="A8" s="42">
        <v>1973</v>
      </c>
      <c r="B8" s="182">
        <v>4859</v>
      </c>
      <c r="C8" s="182">
        <v>1051</v>
      </c>
      <c r="D8" s="182">
        <v>566</v>
      </c>
      <c r="E8" s="182">
        <v>126</v>
      </c>
      <c r="F8" s="182">
        <v>609</v>
      </c>
      <c r="G8" s="182">
        <v>837</v>
      </c>
      <c r="H8" s="182">
        <v>235</v>
      </c>
      <c r="I8" s="182">
        <v>9</v>
      </c>
      <c r="J8" s="182">
        <v>9</v>
      </c>
      <c r="K8" s="182">
        <v>0</v>
      </c>
      <c r="L8" s="45">
        <f t="shared" si="0"/>
        <v>6602</v>
      </c>
      <c r="N8" s="39"/>
      <c r="O8" s="196"/>
      <c r="P8" s="196"/>
      <c r="Q8" s="196"/>
      <c r="R8" s="196"/>
      <c r="S8" s="196"/>
      <c r="T8" s="196"/>
      <c r="U8" s="196"/>
      <c r="V8" s="196"/>
    </row>
    <row r="9" spans="1:22">
      <c r="A9" s="42">
        <v>1974</v>
      </c>
      <c r="B9" s="182">
        <v>5133</v>
      </c>
      <c r="C9" s="182">
        <v>813</v>
      </c>
      <c r="D9" s="182">
        <v>572</v>
      </c>
      <c r="E9" s="182">
        <v>129</v>
      </c>
      <c r="F9" s="182">
        <v>507</v>
      </c>
      <c r="G9" s="182">
        <v>761</v>
      </c>
      <c r="H9" s="182">
        <v>207</v>
      </c>
      <c r="I9" s="182">
        <v>19</v>
      </c>
      <c r="J9" s="182">
        <v>18</v>
      </c>
      <c r="K9" s="182">
        <v>1</v>
      </c>
      <c r="L9" s="45">
        <f t="shared" si="0"/>
        <v>6647</v>
      </c>
      <c r="N9" s="39"/>
      <c r="O9" s="196"/>
      <c r="P9" s="196"/>
      <c r="Q9" s="196"/>
      <c r="R9" s="196"/>
      <c r="S9" s="196"/>
      <c r="T9" s="196"/>
      <c r="U9" s="196"/>
      <c r="V9" s="196"/>
    </row>
    <row r="10" spans="1:22">
      <c r="A10" s="42">
        <v>1975</v>
      </c>
      <c r="B10" s="182">
        <v>3149</v>
      </c>
      <c r="C10" s="182">
        <v>509</v>
      </c>
      <c r="D10" s="182">
        <v>589</v>
      </c>
      <c r="E10" s="182">
        <v>127</v>
      </c>
      <c r="F10" s="182">
        <v>449</v>
      </c>
      <c r="G10" s="182">
        <v>824</v>
      </c>
      <c r="H10" s="182">
        <v>293</v>
      </c>
      <c r="I10" s="182">
        <v>29</v>
      </c>
      <c r="J10" s="182">
        <v>24</v>
      </c>
      <c r="K10" s="182">
        <v>0</v>
      </c>
      <c r="L10" s="45">
        <f t="shared" si="0"/>
        <v>4374</v>
      </c>
      <c r="N10" s="39"/>
      <c r="O10" s="196"/>
      <c r="P10" s="196"/>
      <c r="Q10" s="196"/>
      <c r="R10" s="196"/>
      <c r="S10" s="196"/>
      <c r="T10" s="196"/>
      <c r="U10" s="196"/>
      <c r="V10" s="196"/>
    </row>
    <row r="11" spans="1:22">
      <c r="A11" s="42">
        <v>1976</v>
      </c>
      <c r="B11" s="182">
        <v>2525</v>
      </c>
      <c r="C11" s="182">
        <v>536</v>
      </c>
      <c r="D11" s="182">
        <v>688</v>
      </c>
      <c r="E11" s="182">
        <v>171</v>
      </c>
      <c r="F11" s="182">
        <v>348</v>
      </c>
      <c r="G11" s="182">
        <v>655</v>
      </c>
      <c r="H11" s="182">
        <v>347</v>
      </c>
      <c r="I11" s="182">
        <v>20</v>
      </c>
      <c r="J11" s="182">
        <v>30</v>
      </c>
      <c r="K11" s="182">
        <v>4</v>
      </c>
      <c r="L11" s="45">
        <f t="shared" si="0"/>
        <v>3920</v>
      </c>
      <c r="N11" s="39"/>
      <c r="O11" s="196"/>
      <c r="P11" s="196"/>
      <c r="Q11" s="196"/>
      <c r="R11" s="196"/>
      <c r="S11" s="196"/>
      <c r="T11" s="196"/>
      <c r="U11" s="196"/>
      <c r="V11" s="196"/>
    </row>
    <row r="12" spans="1:22">
      <c r="A12" s="42">
        <v>1977</v>
      </c>
      <c r="B12" s="182">
        <v>2493</v>
      </c>
      <c r="C12" s="182">
        <v>580</v>
      </c>
      <c r="D12" s="182">
        <v>834</v>
      </c>
      <c r="E12" s="182">
        <v>203</v>
      </c>
      <c r="F12" s="182">
        <v>333</v>
      </c>
      <c r="G12" s="182">
        <v>530</v>
      </c>
      <c r="H12" s="182">
        <v>354</v>
      </c>
      <c r="I12" s="182">
        <v>23</v>
      </c>
      <c r="J12" s="182">
        <v>31</v>
      </c>
      <c r="K12" s="182">
        <v>5</v>
      </c>
      <c r="L12" s="45">
        <f t="shared" si="0"/>
        <v>4110</v>
      </c>
      <c r="N12" s="39"/>
      <c r="O12" s="196"/>
      <c r="P12" s="196"/>
      <c r="Q12" s="196"/>
      <c r="R12" s="196"/>
      <c r="S12" s="196"/>
      <c r="T12" s="196"/>
      <c r="U12" s="196"/>
      <c r="V12" s="196"/>
    </row>
    <row r="13" spans="1:22">
      <c r="A13" s="42">
        <v>1978</v>
      </c>
      <c r="B13" s="182">
        <v>3018</v>
      </c>
      <c r="C13" s="182">
        <v>1007</v>
      </c>
      <c r="D13" s="182">
        <v>965</v>
      </c>
      <c r="E13" s="182">
        <v>210</v>
      </c>
      <c r="F13" s="182">
        <v>325</v>
      </c>
      <c r="G13" s="182">
        <v>664</v>
      </c>
      <c r="H13" s="182">
        <v>316</v>
      </c>
      <c r="I13" s="182">
        <v>34</v>
      </c>
      <c r="J13" s="182">
        <v>42</v>
      </c>
      <c r="K13" s="182">
        <v>10</v>
      </c>
      <c r="L13" s="45">
        <f t="shared" si="0"/>
        <v>5200</v>
      </c>
      <c r="N13" s="39"/>
      <c r="O13" s="196"/>
      <c r="P13" s="196"/>
      <c r="Q13" s="196"/>
      <c r="R13" s="196"/>
      <c r="S13" s="196"/>
      <c r="T13" s="196"/>
      <c r="U13" s="196"/>
      <c r="V13" s="196"/>
    </row>
    <row r="14" spans="1:22">
      <c r="A14" s="42">
        <v>1979</v>
      </c>
      <c r="B14" s="182">
        <v>2852</v>
      </c>
      <c r="C14" s="182">
        <v>1207</v>
      </c>
      <c r="D14" s="182">
        <v>1155</v>
      </c>
      <c r="E14" s="182">
        <v>239</v>
      </c>
      <c r="F14" s="182">
        <v>614</v>
      </c>
      <c r="G14" s="182">
        <v>936</v>
      </c>
      <c r="H14" s="182">
        <v>377</v>
      </c>
      <c r="I14" s="182">
        <v>50</v>
      </c>
      <c r="J14" s="182">
        <v>46</v>
      </c>
      <c r="K14" s="182">
        <v>4</v>
      </c>
      <c r="L14" s="45">
        <f t="shared" si="0"/>
        <v>5453</v>
      </c>
      <c r="N14" s="39"/>
      <c r="O14" s="196"/>
      <c r="P14" s="196"/>
      <c r="Q14" s="196"/>
      <c r="R14" s="196"/>
      <c r="S14" s="196"/>
      <c r="T14" s="196"/>
      <c r="U14" s="196"/>
      <c r="V14" s="196"/>
    </row>
    <row r="15" spans="1:22">
      <c r="A15" s="42">
        <v>1980</v>
      </c>
      <c r="B15" s="182">
        <v>2763</v>
      </c>
      <c r="C15" s="182">
        <v>1061</v>
      </c>
      <c r="D15" s="182">
        <v>1166</v>
      </c>
      <c r="E15" s="182">
        <v>152</v>
      </c>
      <c r="F15" s="182">
        <v>843</v>
      </c>
      <c r="G15" s="182">
        <v>822</v>
      </c>
      <c r="H15" s="182">
        <v>442</v>
      </c>
      <c r="I15" s="182">
        <v>72</v>
      </c>
      <c r="J15" s="182">
        <v>38</v>
      </c>
      <c r="K15" s="182">
        <v>10</v>
      </c>
      <c r="L15" s="45">
        <f t="shared" si="0"/>
        <v>5142</v>
      </c>
      <c r="N15" s="39"/>
      <c r="O15" s="196"/>
      <c r="P15" s="196"/>
      <c r="Q15" s="196"/>
      <c r="R15" s="196"/>
      <c r="S15" s="196"/>
      <c r="T15" s="196"/>
      <c r="U15" s="196"/>
      <c r="V15" s="196"/>
    </row>
    <row r="16" spans="1:22">
      <c r="A16" s="42">
        <v>1981</v>
      </c>
      <c r="B16" s="182">
        <v>2292</v>
      </c>
      <c r="C16" s="182">
        <v>916</v>
      </c>
      <c r="D16" s="182">
        <v>1002</v>
      </c>
      <c r="E16" s="182">
        <v>152</v>
      </c>
      <c r="F16" s="182">
        <v>830</v>
      </c>
      <c r="G16" s="182">
        <v>752</v>
      </c>
      <c r="H16" s="182">
        <v>447</v>
      </c>
      <c r="I16" s="182">
        <v>103</v>
      </c>
      <c r="J16" s="182">
        <v>38</v>
      </c>
      <c r="K16" s="182">
        <v>14</v>
      </c>
      <c r="L16" s="45">
        <f t="shared" si="0"/>
        <v>4362</v>
      </c>
      <c r="N16" s="39"/>
      <c r="O16" s="196"/>
      <c r="P16" s="196"/>
      <c r="Q16" s="196"/>
      <c r="R16" s="196"/>
      <c r="S16" s="196"/>
      <c r="T16" s="196"/>
      <c r="U16" s="196"/>
      <c r="V16" s="196"/>
    </row>
    <row r="17" spans="1:22">
      <c r="A17" s="42">
        <v>1982</v>
      </c>
      <c r="B17" s="182">
        <v>2160</v>
      </c>
      <c r="C17" s="182">
        <v>1111</v>
      </c>
      <c r="D17" s="182">
        <v>1176</v>
      </c>
      <c r="E17" s="182">
        <v>255</v>
      </c>
      <c r="F17" s="182">
        <v>824</v>
      </c>
      <c r="G17" s="182">
        <v>748</v>
      </c>
      <c r="H17" s="182">
        <v>505</v>
      </c>
      <c r="I17" s="182">
        <v>167</v>
      </c>
      <c r="J17" s="182">
        <v>36</v>
      </c>
      <c r="K17" s="182">
        <v>11</v>
      </c>
      <c r="L17" s="45">
        <f t="shared" si="0"/>
        <v>4702</v>
      </c>
      <c r="N17" s="39"/>
      <c r="O17" s="196"/>
      <c r="P17" s="196"/>
      <c r="Q17" s="196"/>
      <c r="R17" s="196"/>
      <c r="S17" s="196"/>
      <c r="T17" s="196"/>
      <c r="U17" s="196"/>
      <c r="V17" s="196"/>
    </row>
    <row r="18" spans="1:22">
      <c r="A18" s="42">
        <v>1983</v>
      </c>
      <c r="B18" s="182">
        <v>1849</v>
      </c>
      <c r="C18" s="182">
        <v>1233</v>
      </c>
      <c r="D18" s="182">
        <v>1158</v>
      </c>
      <c r="E18" s="182">
        <v>280</v>
      </c>
      <c r="F18" s="182">
        <v>595</v>
      </c>
      <c r="G18" s="182">
        <v>717</v>
      </c>
      <c r="H18" s="182">
        <v>653</v>
      </c>
      <c r="I18" s="182">
        <v>269</v>
      </c>
      <c r="J18" s="182">
        <v>40</v>
      </c>
      <c r="K18" s="182">
        <v>20</v>
      </c>
      <c r="L18" s="45">
        <f t="shared" si="0"/>
        <v>4520</v>
      </c>
      <c r="N18" s="39"/>
      <c r="O18" s="196"/>
      <c r="P18" s="196"/>
      <c r="Q18" s="196"/>
      <c r="R18" s="196"/>
      <c r="S18" s="196"/>
      <c r="T18" s="196"/>
      <c r="U18" s="196"/>
      <c r="V18" s="196"/>
    </row>
    <row r="19" spans="1:22">
      <c r="A19" s="42">
        <v>1984</v>
      </c>
      <c r="B19" s="182">
        <v>2035</v>
      </c>
      <c r="C19" s="182">
        <v>1666</v>
      </c>
      <c r="D19" s="182">
        <v>1408</v>
      </c>
      <c r="E19" s="182">
        <v>408</v>
      </c>
      <c r="F19" s="182">
        <v>629</v>
      </c>
      <c r="G19" s="182">
        <v>723</v>
      </c>
      <c r="H19" s="182">
        <v>910</v>
      </c>
      <c r="I19" s="182">
        <v>364</v>
      </c>
      <c r="J19" s="182">
        <v>54</v>
      </c>
      <c r="K19" s="182">
        <v>34</v>
      </c>
      <c r="L19" s="45">
        <f t="shared" si="0"/>
        <v>5517</v>
      </c>
      <c r="N19" s="39"/>
      <c r="O19" s="196"/>
      <c r="P19" s="196"/>
      <c r="Q19" s="196"/>
      <c r="R19" s="196"/>
      <c r="S19" s="196"/>
      <c r="T19" s="196"/>
      <c r="U19" s="196"/>
      <c r="V19" s="196"/>
    </row>
    <row r="20" spans="1:22">
      <c r="A20" s="42">
        <v>1985</v>
      </c>
      <c r="B20" s="182">
        <v>2346</v>
      </c>
      <c r="C20" s="182">
        <v>1865</v>
      </c>
      <c r="D20" s="182">
        <v>1451</v>
      </c>
      <c r="E20" s="182">
        <v>592</v>
      </c>
      <c r="F20" s="182">
        <v>732</v>
      </c>
      <c r="G20" s="182">
        <v>862</v>
      </c>
      <c r="H20" s="182">
        <v>1091</v>
      </c>
      <c r="I20" s="182">
        <v>611</v>
      </c>
      <c r="J20" s="182">
        <v>36</v>
      </c>
      <c r="K20" s="182">
        <v>39</v>
      </c>
      <c r="L20" s="45">
        <f t="shared" si="0"/>
        <v>6254</v>
      </c>
      <c r="N20" s="39"/>
      <c r="O20" s="196"/>
      <c r="P20" s="196"/>
      <c r="Q20" s="196"/>
      <c r="R20" s="196"/>
      <c r="S20" s="196"/>
      <c r="T20" s="196"/>
      <c r="U20" s="196"/>
      <c r="V20" s="196"/>
    </row>
    <row r="21" spans="1:22">
      <c r="A21" s="42">
        <v>1986</v>
      </c>
      <c r="B21" s="182">
        <v>2810</v>
      </c>
      <c r="C21" s="182">
        <v>1987</v>
      </c>
      <c r="D21" s="182">
        <v>1041</v>
      </c>
      <c r="E21" s="182">
        <v>777</v>
      </c>
      <c r="F21" s="182">
        <v>1271</v>
      </c>
      <c r="G21" s="182">
        <v>910</v>
      </c>
      <c r="H21" s="182">
        <v>858</v>
      </c>
      <c r="I21" s="182">
        <v>776</v>
      </c>
      <c r="J21" s="182">
        <v>57</v>
      </c>
      <c r="K21" s="182">
        <v>61</v>
      </c>
      <c r="L21" s="45">
        <f t="shared" si="0"/>
        <v>6615</v>
      </c>
      <c r="N21" s="39"/>
      <c r="O21" s="196"/>
      <c r="P21" s="196"/>
      <c r="Q21" s="196"/>
      <c r="R21" s="196"/>
      <c r="S21" s="196"/>
      <c r="T21" s="196"/>
      <c r="U21" s="196"/>
      <c r="V21" s="196"/>
    </row>
    <row r="22" spans="1:22">
      <c r="A22" s="42">
        <v>1987</v>
      </c>
      <c r="B22" s="182">
        <v>3489</v>
      </c>
      <c r="C22" s="182">
        <v>2252</v>
      </c>
      <c r="D22" s="182">
        <v>1023</v>
      </c>
      <c r="E22" s="182">
        <v>888</v>
      </c>
      <c r="F22" s="182">
        <v>1370</v>
      </c>
      <c r="G22" s="182">
        <v>816</v>
      </c>
      <c r="H22" s="182">
        <v>829</v>
      </c>
      <c r="I22" s="182">
        <v>1010</v>
      </c>
      <c r="J22" s="182">
        <v>43</v>
      </c>
      <c r="K22" s="182">
        <v>71</v>
      </c>
      <c r="L22" s="45">
        <f t="shared" si="0"/>
        <v>7652</v>
      </c>
      <c r="N22" s="39"/>
      <c r="O22" s="196"/>
      <c r="P22" s="196"/>
      <c r="Q22" s="196"/>
      <c r="R22" s="196"/>
      <c r="S22" s="196"/>
      <c r="T22" s="196"/>
      <c r="U22" s="196"/>
      <c r="V22" s="196"/>
    </row>
    <row r="23" spans="1:22" s="20" customFormat="1">
      <c r="A23" s="42">
        <v>1988</v>
      </c>
      <c r="B23" s="182">
        <v>2886</v>
      </c>
      <c r="C23" s="182">
        <v>3561</v>
      </c>
      <c r="D23" s="182">
        <v>1349</v>
      </c>
      <c r="E23" s="182">
        <v>1273</v>
      </c>
      <c r="F23" s="182">
        <v>1270</v>
      </c>
      <c r="G23" s="182">
        <v>902</v>
      </c>
      <c r="H23" s="182">
        <v>769</v>
      </c>
      <c r="I23" s="182">
        <v>1320</v>
      </c>
      <c r="J23" s="182">
        <v>35</v>
      </c>
      <c r="K23" s="182">
        <v>88</v>
      </c>
      <c r="L23" s="178">
        <f t="shared" si="0"/>
        <v>9069</v>
      </c>
      <c r="N23" s="43"/>
      <c r="O23" s="196"/>
      <c r="P23" s="196"/>
      <c r="Q23" s="196"/>
      <c r="R23" s="196"/>
      <c r="S23" s="196"/>
      <c r="T23" s="196"/>
      <c r="U23" s="196"/>
      <c r="V23" s="196"/>
    </row>
    <row r="24" spans="1:22" s="20" customFormat="1">
      <c r="A24" s="42">
        <v>1989</v>
      </c>
      <c r="B24" s="182">
        <v>3582</v>
      </c>
      <c r="C24" s="182">
        <v>6418</v>
      </c>
      <c r="D24" s="182">
        <v>2006</v>
      </c>
      <c r="E24" s="182">
        <v>1702</v>
      </c>
      <c r="F24" s="182">
        <v>972</v>
      </c>
      <c r="G24" s="182">
        <v>893</v>
      </c>
      <c r="H24" s="182">
        <v>799</v>
      </c>
      <c r="I24" s="182">
        <v>1625</v>
      </c>
      <c r="J24" s="182">
        <v>27</v>
      </c>
      <c r="K24" s="182">
        <v>124</v>
      </c>
      <c r="L24" s="178">
        <f t="shared" si="0"/>
        <v>13708</v>
      </c>
      <c r="N24" s="43"/>
      <c r="O24" s="196"/>
      <c r="P24" s="196"/>
      <c r="Q24" s="196"/>
      <c r="R24" s="196"/>
      <c r="S24" s="196"/>
      <c r="T24" s="196"/>
      <c r="U24" s="196"/>
      <c r="V24" s="196"/>
    </row>
    <row r="25" spans="1:22" s="20" customFormat="1">
      <c r="A25" s="42">
        <v>1990</v>
      </c>
      <c r="B25" s="182">
        <v>5096</v>
      </c>
      <c r="C25" s="182">
        <v>9319</v>
      </c>
      <c r="D25" s="182">
        <v>3363</v>
      </c>
      <c r="E25" s="182">
        <v>1953</v>
      </c>
      <c r="F25" s="182">
        <v>747</v>
      </c>
      <c r="G25" s="182">
        <v>895</v>
      </c>
      <c r="H25" s="182">
        <v>1066</v>
      </c>
      <c r="I25" s="182">
        <v>2020</v>
      </c>
      <c r="J25" s="182">
        <v>33</v>
      </c>
      <c r="K25" s="182">
        <v>140</v>
      </c>
      <c r="L25" s="178">
        <f t="shared" si="0"/>
        <v>19731</v>
      </c>
      <c r="N25" s="43"/>
      <c r="O25" s="196"/>
      <c r="P25" s="196"/>
      <c r="Q25" s="196"/>
      <c r="R25" s="196"/>
      <c r="S25" s="196"/>
      <c r="T25" s="196"/>
      <c r="U25" s="196"/>
      <c r="V25" s="196"/>
    </row>
    <row r="26" spans="1:22" s="20" customFormat="1">
      <c r="A26" s="42">
        <v>1991</v>
      </c>
      <c r="B26" s="182">
        <v>3884</v>
      </c>
      <c r="C26" s="182">
        <v>10374</v>
      </c>
      <c r="D26" s="182">
        <v>2570</v>
      </c>
      <c r="E26" s="182">
        <v>1941</v>
      </c>
      <c r="F26" s="182">
        <v>776</v>
      </c>
      <c r="G26" s="182">
        <v>759</v>
      </c>
      <c r="H26" s="182">
        <v>724</v>
      </c>
      <c r="I26" s="182">
        <v>2115</v>
      </c>
      <c r="J26" s="182">
        <v>26</v>
      </c>
      <c r="K26" s="182">
        <v>128</v>
      </c>
      <c r="L26" s="178">
        <f t="shared" si="0"/>
        <v>18769</v>
      </c>
      <c r="N26" s="43"/>
      <c r="O26" s="196"/>
      <c r="P26" s="196"/>
      <c r="Q26" s="196"/>
      <c r="R26" s="196"/>
      <c r="S26" s="196"/>
      <c r="T26" s="196"/>
      <c r="U26" s="196"/>
      <c r="V26" s="196"/>
    </row>
    <row r="27" spans="1:22" s="20" customFormat="1">
      <c r="A27" s="42">
        <v>1992</v>
      </c>
      <c r="B27" s="182">
        <v>4558</v>
      </c>
      <c r="C27" s="182">
        <v>11661</v>
      </c>
      <c r="D27" s="182">
        <v>2730</v>
      </c>
      <c r="E27" s="182">
        <v>2022</v>
      </c>
      <c r="F27" s="182">
        <v>433</v>
      </c>
      <c r="G27" s="182">
        <v>765</v>
      </c>
      <c r="H27" s="182">
        <v>931</v>
      </c>
      <c r="I27" s="182">
        <v>2082</v>
      </c>
      <c r="J27" s="182">
        <v>19</v>
      </c>
      <c r="K27" s="182">
        <v>109</v>
      </c>
      <c r="L27" s="178">
        <f t="shared" si="0"/>
        <v>20971</v>
      </c>
      <c r="N27" s="43"/>
      <c r="O27" s="196"/>
      <c r="P27" s="196"/>
      <c r="Q27" s="196"/>
      <c r="R27" s="196"/>
      <c r="S27" s="196"/>
      <c r="T27" s="196"/>
      <c r="U27" s="196"/>
      <c r="V27" s="196"/>
    </row>
    <row r="28" spans="1:22" s="20" customFormat="1">
      <c r="A28" s="42">
        <v>1993</v>
      </c>
      <c r="B28" s="182">
        <v>5118</v>
      </c>
      <c r="C28" s="182">
        <v>11324</v>
      </c>
      <c r="D28" s="182">
        <v>2940</v>
      </c>
      <c r="E28" s="182">
        <v>2094</v>
      </c>
      <c r="F28" s="182">
        <v>430</v>
      </c>
      <c r="G28" s="182">
        <v>701</v>
      </c>
      <c r="H28" s="182">
        <v>1055</v>
      </c>
      <c r="I28" s="182">
        <v>1978</v>
      </c>
      <c r="J28" s="182">
        <v>32</v>
      </c>
      <c r="K28" s="182">
        <v>90</v>
      </c>
      <c r="L28" s="178">
        <f t="shared" si="0"/>
        <v>21476</v>
      </c>
      <c r="N28" s="43"/>
      <c r="O28" s="196"/>
      <c r="P28" s="196"/>
      <c r="Q28" s="196"/>
      <c r="R28" s="196"/>
      <c r="S28" s="196"/>
      <c r="T28" s="196"/>
      <c r="U28" s="196"/>
      <c r="V28" s="196"/>
    </row>
    <row r="29" spans="1:22" s="20" customFormat="1">
      <c r="A29" s="42">
        <v>1994</v>
      </c>
      <c r="B29" s="182">
        <v>7537</v>
      </c>
      <c r="C29" s="182">
        <v>15909</v>
      </c>
      <c r="D29" s="182">
        <v>3803</v>
      </c>
      <c r="E29" s="182">
        <v>2429</v>
      </c>
      <c r="F29" s="182">
        <v>549</v>
      </c>
      <c r="G29" s="182">
        <v>766</v>
      </c>
      <c r="H29" s="182">
        <v>1314</v>
      </c>
      <c r="I29" s="182">
        <v>2962</v>
      </c>
      <c r="J29" s="182">
        <v>46</v>
      </c>
      <c r="K29" s="182">
        <v>195</v>
      </c>
      <c r="L29" s="178">
        <f t="shared" si="0"/>
        <v>29678</v>
      </c>
      <c r="N29" s="43"/>
      <c r="O29" s="196"/>
      <c r="P29" s="196"/>
      <c r="Q29" s="196"/>
      <c r="R29" s="196"/>
      <c r="S29" s="196"/>
      <c r="T29" s="196"/>
      <c r="U29" s="196"/>
      <c r="V29" s="196"/>
    </row>
    <row r="30" spans="1:22">
      <c r="A30" s="42">
        <v>1995</v>
      </c>
      <c r="B30" s="182">
        <v>6312</v>
      </c>
      <c r="C30" s="182">
        <v>20512</v>
      </c>
      <c r="D30" s="182">
        <v>2824</v>
      </c>
      <c r="E30" s="182">
        <v>2953</v>
      </c>
      <c r="F30" s="182">
        <v>630</v>
      </c>
      <c r="G30" s="182">
        <v>884</v>
      </c>
      <c r="H30" s="182">
        <v>1163</v>
      </c>
      <c r="I30" s="182">
        <v>3251</v>
      </c>
      <c r="J30" s="182">
        <v>65</v>
      </c>
      <c r="K30" s="182">
        <v>196</v>
      </c>
      <c r="L30" s="45">
        <f t="shared" si="0"/>
        <v>32601</v>
      </c>
      <c r="N30" s="39"/>
      <c r="O30" s="196"/>
      <c r="P30" s="196"/>
      <c r="Q30" s="196"/>
      <c r="R30" s="196"/>
      <c r="S30" s="196"/>
      <c r="T30" s="196"/>
      <c r="U30" s="196"/>
      <c r="V30" s="196"/>
    </row>
    <row r="31" spans="1:22">
      <c r="A31" s="42">
        <v>1996</v>
      </c>
      <c r="B31" s="182">
        <v>9343</v>
      </c>
      <c r="C31" s="182">
        <v>37713</v>
      </c>
      <c r="D31" s="182">
        <v>4012</v>
      </c>
      <c r="E31" s="182">
        <v>3100</v>
      </c>
      <c r="F31" s="182">
        <v>956</v>
      </c>
      <c r="G31" s="182">
        <v>833</v>
      </c>
      <c r="H31" s="182">
        <v>1525</v>
      </c>
      <c r="I31" s="182">
        <v>3108</v>
      </c>
      <c r="J31" s="182">
        <v>76</v>
      </c>
      <c r="K31" s="182">
        <v>89</v>
      </c>
      <c r="L31" s="45">
        <f t="shared" si="0"/>
        <v>54168</v>
      </c>
      <c r="N31" s="39"/>
      <c r="O31" s="196"/>
      <c r="P31" s="196"/>
      <c r="Q31" s="196"/>
      <c r="R31" s="196"/>
      <c r="S31" s="196"/>
      <c r="T31" s="196"/>
      <c r="U31" s="196"/>
      <c r="V31" s="196"/>
    </row>
    <row r="32" spans="1:22">
      <c r="A32" s="42">
        <v>1997</v>
      </c>
      <c r="B32" s="182">
        <v>9491</v>
      </c>
      <c r="C32" s="182">
        <v>31506</v>
      </c>
      <c r="D32" s="182">
        <v>3889</v>
      </c>
      <c r="E32" s="182">
        <v>3200</v>
      </c>
      <c r="F32" s="182">
        <v>1285</v>
      </c>
      <c r="G32" s="182">
        <v>963</v>
      </c>
      <c r="H32" s="182">
        <v>1390</v>
      </c>
      <c r="I32" s="182">
        <v>2763</v>
      </c>
      <c r="J32" s="182">
        <v>55</v>
      </c>
      <c r="K32" s="182">
        <v>89</v>
      </c>
      <c r="L32" s="45">
        <f t="shared" si="0"/>
        <v>48086</v>
      </c>
      <c r="N32" s="39"/>
      <c r="O32" s="196"/>
      <c r="P32" s="196"/>
      <c r="Q32" s="196"/>
      <c r="R32" s="196"/>
      <c r="S32" s="196"/>
      <c r="T32" s="196"/>
      <c r="U32" s="196"/>
      <c r="V32" s="196"/>
    </row>
    <row r="33" spans="1:22">
      <c r="A33" s="42">
        <v>1998</v>
      </c>
      <c r="B33" s="182">
        <v>10521</v>
      </c>
      <c r="C33" s="182">
        <v>26336</v>
      </c>
      <c r="D33" s="182">
        <v>3969</v>
      </c>
      <c r="E33" s="182">
        <v>2268</v>
      </c>
      <c r="F33" s="182">
        <v>1432</v>
      </c>
      <c r="G33" s="182">
        <v>1005</v>
      </c>
      <c r="H33" s="182">
        <v>1069</v>
      </c>
      <c r="I33" s="182">
        <v>1586</v>
      </c>
      <c r="J33" s="182">
        <v>104</v>
      </c>
      <c r="K33" s="182">
        <v>49</v>
      </c>
      <c r="L33" s="45">
        <f t="shared" si="0"/>
        <v>43094</v>
      </c>
      <c r="N33" s="39"/>
      <c r="O33" s="196"/>
      <c r="P33" s="196"/>
      <c r="Q33" s="196"/>
      <c r="R33" s="196"/>
      <c r="S33" s="196"/>
      <c r="T33" s="196"/>
      <c r="U33" s="196"/>
      <c r="V33" s="196"/>
    </row>
    <row r="34" spans="1:22">
      <c r="A34" s="42">
        <v>1999</v>
      </c>
      <c r="B34" s="182">
        <v>13486</v>
      </c>
      <c r="C34" s="182">
        <v>22544</v>
      </c>
      <c r="D34" s="182">
        <v>5524</v>
      </c>
      <c r="E34" s="182">
        <v>2187</v>
      </c>
      <c r="F34" s="182">
        <v>1393</v>
      </c>
      <c r="G34" s="182">
        <v>1042</v>
      </c>
      <c r="H34" s="182">
        <v>1328</v>
      </c>
      <c r="I34" s="182">
        <v>886</v>
      </c>
      <c r="J34" s="182">
        <v>92</v>
      </c>
      <c r="K34" s="182">
        <v>40</v>
      </c>
      <c r="L34" s="45">
        <f t="shared" si="0"/>
        <v>43741</v>
      </c>
      <c r="N34" s="39"/>
      <c r="O34" s="196"/>
      <c r="P34" s="196"/>
      <c r="Q34" s="196"/>
      <c r="R34" s="196"/>
      <c r="S34" s="196"/>
      <c r="T34" s="196"/>
      <c r="U34" s="196"/>
      <c r="V34" s="196"/>
    </row>
    <row r="35" spans="1:22">
      <c r="A35" s="42">
        <v>2000</v>
      </c>
      <c r="B35" s="182">
        <v>16442</v>
      </c>
      <c r="C35" s="182">
        <v>28444</v>
      </c>
      <c r="D35" s="182">
        <v>6873</v>
      </c>
      <c r="E35" s="182">
        <v>1957</v>
      </c>
      <c r="F35" s="182">
        <v>1333</v>
      </c>
      <c r="G35" s="182">
        <v>1345</v>
      </c>
      <c r="H35" s="182">
        <v>1790</v>
      </c>
      <c r="I35" s="182">
        <v>639</v>
      </c>
      <c r="J35" s="182">
        <v>92</v>
      </c>
      <c r="K35" s="182">
        <v>25</v>
      </c>
      <c r="L35" s="45">
        <f t="shared" ref="L35:L58" si="1">SUM(B35:E35)</f>
        <v>53716</v>
      </c>
      <c r="N35" s="39"/>
      <c r="O35" s="196"/>
      <c r="P35" s="196"/>
      <c r="Q35" s="196"/>
      <c r="R35" s="196"/>
      <c r="S35" s="196"/>
      <c r="T35" s="196"/>
      <c r="U35" s="196"/>
      <c r="V35" s="196"/>
    </row>
    <row r="36" spans="1:22">
      <c r="A36" s="42">
        <v>2001</v>
      </c>
      <c r="B36" s="182">
        <v>19892</v>
      </c>
      <c r="C36" s="182">
        <v>30721</v>
      </c>
      <c r="D36" s="182">
        <v>7995</v>
      </c>
      <c r="E36" s="182">
        <v>1683</v>
      </c>
      <c r="F36" s="182">
        <v>1518</v>
      </c>
      <c r="G36" s="182">
        <v>1471</v>
      </c>
      <c r="H36" s="182">
        <v>1817</v>
      </c>
      <c r="I36" s="182">
        <v>360</v>
      </c>
      <c r="J36" s="182">
        <v>136</v>
      </c>
      <c r="K36" s="182">
        <v>26</v>
      </c>
      <c r="L36" s="45">
        <f t="shared" si="1"/>
        <v>60291</v>
      </c>
      <c r="N36" s="39"/>
      <c r="O36" s="196"/>
      <c r="P36" s="196"/>
      <c r="Q36" s="196"/>
      <c r="R36" s="196"/>
      <c r="S36" s="196"/>
      <c r="T36" s="196"/>
      <c r="U36" s="196"/>
      <c r="V36" s="196"/>
    </row>
    <row r="37" spans="1:22">
      <c r="A37" s="42">
        <v>2002</v>
      </c>
      <c r="B37" s="182">
        <v>25436</v>
      </c>
      <c r="C37" s="182">
        <v>30121</v>
      </c>
      <c r="D37" s="182">
        <v>9317</v>
      </c>
      <c r="E37" s="182">
        <v>1423</v>
      </c>
      <c r="F37" s="182">
        <v>1817</v>
      </c>
      <c r="G37" s="182">
        <v>1523</v>
      </c>
      <c r="H37" s="182">
        <v>2388</v>
      </c>
      <c r="I37" s="182">
        <v>325</v>
      </c>
      <c r="J37" s="182">
        <v>135</v>
      </c>
      <c r="K37" s="182">
        <v>21</v>
      </c>
      <c r="L37" s="45">
        <f t="shared" si="1"/>
        <v>66297</v>
      </c>
      <c r="N37" s="39"/>
      <c r="O37" s="196"/>
      <c r="P37" s="196"/>
      <c r="Q37" s="196"/>
      <c r="R37" s="196"/>
      <c r="S37" s="196"/>
      <c r="T37" s="196"/>
      <c r="U37" s="196"/>
      <c r="V37" s="196"/>
    </row>
    <row r="38" spans="1:22">
      <c r="A38" s="42">
        <v>2003</v>
      </c>
      <c r="B38" s="182">
        <v>33472</v>
      </c>
      <c r="C38" s="182">
        <v>25951</v>
      </c>
      <c r="D38" s="182">
        <v>11051</v>
      </c>
      <c r="E38" s="182">
        <v>1831</v>
      </c>
      <c r="F38" s="182">
        <v>2236</v>
      </c>
      <c r="G38" s="182">
        <v>1622</v>
      </c>
      <c r="H38" s="182">
        <v>2870</v>
      </c>
      <c r="I38" s="182">
        <v>368</v>
      </c>
      <c r="J38" s="182">
        <v>233</v>
      </c>
      <c r="K38" s="182">
        <v>22</v>
      </c>
      <c r="L38" s="45">
        <f t="shared" si="1"/>
        <v>72305</v>
      </c>
      <c r="N38" s="39"/>
      <c r="O38" s="196"/>
      <c r="P38" s="196"/>
      <c r="Q38" s="196"/>
      <c r="R38" s="196"/>
      <c r="S38" s="196"/>
      <c r="T38" s="196"/>
      <c r="U38" s="196"/>
      <c r="V38" s="196"/>
    </row>
    <row r="39" spans="1:22">
      <c r="A39" s="42">
        <v>2004</v>
      </c>
      <c r="B39" s="182">
        <v>38293</v>
      </c>
      <c r="C39" s="182">
        <v>91260</v>
      </c>
      <c r="D39" s="182">
        <v>13107</v>
      </c>
      <c r="E39" s="182">
        <v>2715</v>
      </c>
      <c r="F39" s="182">
        <v>2902</v>
      </c>
      <c r="G39" s="182">
        <v>1625</v>
      </c>
      <c r="H39" s="182">
        <v>3718</v>
      </c>
      <c r="I39" s="182">
        <v>403</v>
      </c>
      <c r="J39" s="182">
        <v>223</v>
      </c>
      <c r="K39" s="182">
        <v>31</v>
      </c>
      <c r="L39" s="45">
        <f t="shared" si="1"/>
        <v>145375</v>
      </c>
      <c r="N39" s="39"/>
      <c r="O39" s="196"/>
      <c r="P39" s="196"/>
      <c r="Q39" s="196"/>
      <c r="R39" s="196"/>
      <c r="S39" s="196"/>
      <c r="T39" s="196"/>
      <c r="U39" s="196"/>
      <c r="V39" s="196"/>
    </row>
    <row r="40" spans="1:22">
      <c r="A40" s="42">
        <v>2005</v>
      </c>
      <c r="B40" s="182">
        <v>42556</v>
      </c>
      <c r="C40" s="182">
        <v>134159</v>
      </c>
      <c r="D40" s="182">
        <v>14112</v>
      </c>
      <c r="E40" s="182">
        <v>4191</v>
      </c>
      <c r="F40" s="182">
        <v>4054</v>
      </c>
      <c r="G40" s="182">
        <v>1705</v>
      </c>
      <c r="H40" s="182">
        <v>2887</v>
      </c>
      <c r="I40" s="182">
        <v>428</v>
      </c>
      <c r="J40" s="182">
        <v>183</v>
      </c>
      <c r="K40" s="182">
        <v>42</v>
      </c>
      <c r="L40" s="45">
        <f t="shared" si="1"/>
        <v>195018</v>
      </c>
      <c r="N40" s="39"/>
      <c r="O40" s="196"/>
      <c r="P40" s="196"/>
      <c r="Q40" s="196"/>
      <c r="R40" s="196"/>
      <c r="S40" s="196"/>
      <c r="T40" s="196"/>
      <c r="U40" s="196"/>
      <c r="V40" s="196"/>
    </row>
    <row r="41" spans="1:22">
      <c r="A41" s="42">
        <v>2006</v>
      </c>
      <c r="B41" s="182">
        <v>49704</v>
      </c>
      <c r="C41" s="182">
        <v>136356</v>
      </c>
      <c r="D41" s="182">
        <v>14633</v>
      </c>
      <c r="E41" s="182">
        <v>3786</v>
      </c>
      <c r="F41" s="182">
        <v>4017</v>
      </c>
      <c r="G41" s="182">
        <v>1845</v>
      </c>
      <c r="H41" s="182">
        <v>2673</v>
      </c>
      <c r="I41" s="182">
        <v>884</v>
      </c>
      <c r="J41" s="182">
        <v>117</v>
      </c>
      <c r="K41" s="182">
        <v>35</v>
      </c>
      <c r="L41" s="45">
        <f t="shared" si="1"/>
        <v>204479</v>
      </c>
      <c r="N41" s="39"/>
      <c r="O41" s="196"/>
      <c r="P41" s="196"/>
      <c r="Q41" s="196"/>
      <c r="R41" s="196"/>
      <c r="S41" s="196"/>
      <c r="T41" s="196"/>
      <c r="U41" s="196"/>
      <c r="V41" s="196"/>
    </row>
    <row r="42" spans="1:22">
      <c r="A42" s="42">
        <v>2007</v>
      </c>
      <c r="B42" s="182">
        <v>55267</v>
      </c>
      <c r="C42" s="182">
        <v>139955</v>
      </c>
      <c r="D42" s="182">
        <v>16196</v>
      </c>
      <c r="E42" s="182">
        <v>5068</v>
      </c>
      <c r="F42" s="182">
        <v>6348</v>
      </c>
      <c r="G42" s="182">
        <v>1971</v>
      </c>
      <c r="H42" s="182">
        <v>3244</v>
      </c>
      <c r="I42" s="182">
        <v>3125</v>
      </c>
      <c r="J42" s="182">
        <v>178</v>
      </c>
      <c r="K42" s="182">
        <v>64</v>
      </c>
      <c r="L42" s="45">
        <f t="shared" si="1"/>
        <v>216486</v>
      </c>
      <c r="N42" s="39"/>
      <c r="O42" s="196"/>
      <c r="P42" s="196"/>
      <c r="Q42" s="196"/>
      <c r="R42" s="196"/>
      <c r="S42" s="196"/>
      <c r="T42" s="196"/>
      <c r="U42" s="196"/>
      <c r="V42" s="196"/>
    </row>
    <row r="43" spans="1:22">
      <c r="A43" s="42">
        <v>2008</v>
      </c>
      <c r="B43" s="182">
        <v>55369</v>
      </c>
      <c r="C43" s="182">
        <v>114638</v>
      </c>
      <c r="D43" s="182">
        <v>15412</v>
      </c>
      <c r="E43" s="182">
        <v>7871</v>
      </c>
      <c r="F43" s="182">
        <v>6646</v>
      </c>
      <c r="G43" s="182">
        <v>1852</v>
      </c>
      <c r="H43" s="182">
        <v>3446</v>
      </c>
      <c r="I43" s="182">
        <v>2598</v>
      </c>
      <c r="J43" s="182">
        <v>251</v>
      </c>
      <c r="K43" s="182">
        <v>159</v>
      </c>
      <c r="L43" s="45">
        <f t="shared" si="1"/>
        <v>193290</v>
      </c>
      <c r="N43" s="39"/>
      <c r="O43" s="196"/>
      <c r="P43" s="196"/>
      <c r="Q43" s="196"/>
      <c r="R43" s="196"/>
      <c r="S43" s="196"/>
      <c r="T43" s="196"/>
      <c r="U43" s="196"/>
      <c r="V43" s="196"/>
    </row>
    <row r="44" spans="1:22">
      <c r="A44" s="42">
        <v>2009</v>
      </c>
      <c r="B44" s="182">
        <v>42747</v>
      </c>
      <c r="C44" s="182">
        <v>84517</v>
      </c>
      <c r="D44" s="182">
        <v>10390</v>
      </c>
      <c r="E44" s="182">
        <v>5590</v>
      </c>
      <c r="F44" s="182">
        <v>4353</v>
      </c>
      <c r="G44" s="182">
        <v>1472</v>
      </c>
      <c r="H44" s="182">
        <v>1909</v>
      </c>
      <c r="I44" s="182">
        <v>1217</v>
      </c>
      <c r="J44" s="182">
        <v>367</v>
      </c>
      <c r="K44" s="182">
        <v>82</v>
      </c>
      <c r="L44" s="45">
        <f t="shared" si="1"/>
        <v>143244</v>
      </c>
      <c r="N44" s="39"/>
      <c r="O44" s="196"/>
      <c r="P44" s="196"/>
      <c r="Q44" s="196"/>
      <c r="R44" s="196"/>
      <c r="S44" s="196"/>
      <c r="T44" s="196"/>
      <c r="U44" s="196"/>
      <c r="V44" s="196"/>
    </row>
    <row r="45" spans="1:22">
      <c r="A45" s="42">
        <v>2010</v>
      </c>
      <c r="B45" s="182">
        <v>51259</v>
      </c>
      <c r="C45" s="182">
        <v>87556</v>
      </c>
      <c r="D45" s="182">
        <v>13232</v>
      </c>
      <c r="E45" s="182">
        <v>5637</v>
      </c>
      <c r="F45" s="182">
        <v>3501</v>
      </c>
      <c r="G45" s="182">
        <v>1035</v>
      </c>
      <c r="H45" s="182">
        <v>1902</v>
      </c>
      <c r="I45" s="182">
        <v>1467</v>
      </c>
      <c r="J45" s="182">
        <v>211</v>
      </c>
      <c r="K45" s="182">
        <v>144</v>
      </c>
      <c r="L45" s="45">
        <f t="shared" si="1"/>
        <v>157684</v>
      </c>
      <c r="N45" s="39"/>
      <c r="O45" s="196"/>
      <c r="P45" s="196"/>
      <c r="Q45" s="196"/>
      <c r="R45" s="196"/>
      <c r="S45" s="196"/>
      <c r="T45" s="196"/>
      <c r="U45" s="196"/>
      <c r="V45" s="196"/>
    </row>
    <row r="46" spans="1:22">
      <c r="A46" s="42">
        <v>2011</v>
      </c>
      <c r="B46" s="182">
        <v>54364</v>
      </c>
      <c r="C46" s="182">
        <v>67870</v>
      </c>
      <c r="D46" s="182">
        <v>14966</v>
      </c>
      <c r="E46" s="182">
        <v>5002</v>
      </c>
      <c r="F46" s="182">
        <v>3551</v>
      </c>
      <c r="G46" s="182">
        <v>1044</v>
      </c>
      <c r="H46" s="182">
        <v>2416</v>
      </c>
      <c r="I46" s="182">
        <v>1671</v>
      </c>
      <c r="J46" s="182">
        <v>304</v>
      </c>
      <c r="K46" s="182">
        <v>56</v>
      </c>
      <c r="L46" s="45">
        <f t="shared" si="1"/>
        <v>142202</v>
      </c>
      <c r="N46" s="39"/>
      <c r="O46" s="196"/>
      <c r="P46" s="196"/>
      <c r="Q46" s="196"/>
      <c r="R46" s="196"/>
      <c r="S46" s="196"/>
      <c r="T46" s="196"/>
      <c r="U46" s="196"/>
      <c r="V46" s="196"/>
    </row>
    <row r="47" spans="1:22">
      <c r="A47" s="42">
        <v>2012</v>
      </c>
      <c r="B47" s="182">
        <v>67590</v>
      </c>
      <c r="C47" s="182">
        <v>93610</v>
      </c>
      <c r="D47" s="182">
        <v>17878</v>
      </c>
      <c r="E47" s="182">
        <v>5614</v>
      </c>
      <c r="F47" s="182">
        <v>3560</v>
      </c>
      <c r="G47" s="182">
        <v>1223</v>
      </c>
      <c r="H47" s="182">
        <v>2700</v>
      </c>
      <c r="I47" s="182">
        <v>1931</v>
      </c>
      <c r="J47" s="182">
        <v>293</v>
      </c>
      <c r="K47" s="182">
        <v>55</v>
      </c>
      <c r="L47" s="45">
        <f t="shared" si="1"/>
        <v>184692</v>
      </c>
      <c r="N47" s="39"/>
      <c r="O47" s="196"/>
      <c r="P47" s="196"/>
      <c r="Q47" s="196"/>
      <c r="R47" s="196"/>
      <c r="S47" s="196"/>
      <c r="T47" s="196"/>
      <c r="U47" s="196"/>
      <c r="V47" s="196"/>
    </row>
    <row r="48" spans="1:22">
      <c r="A48" s="42">
        <v>2013</v>
      </c>
      <c r="B48" s="182">
        <v>74298</v>
      </c>
      <c r="C48" s="182">
        <v>87287</v>
      </c>
      <c r="D48" s="182">
        <v>23496</v>
      </c>
      <c r="E48" s="182">
        <v>5467</v>
      </c>
      <c r="F48" s="182">
        <v>4381</v>
      </c>
      <c r="G48" s="182">
        <v>1242</v>
      </c>
      <c r="H48" s="182">
        <v>3569</v>
      </c>
      <c r="I48" s="182">
        <v>1746</v>
      </c>
      <c r="J48" s="182">
        <v>310</v>
      </c>
      <c r="K48" s="182">
        <v>47</v>
      </c>
      <c r="L48" s="45">
        <f t="shared" si="1"/>
        <v>190548</v>
      </c>
      <c r="N48" s="39"/>
      <c r="O48" s="196"/>
      <c r="P48" s="196"/>
      <c r="Q48" s="196"/>
      <c r="R48" s="196"/>
      <c r="S48" s="196"/>
      <c r="T48" s="196"/>
      <c r="U48" s="196"/>
      <c r="V48" s="196"/>
    </row>
    <row r="49" spans="1:22">
      <c r="A49" s="42">
        <v>2014</v>
      </c>
      <c r="B49" s="182">
        <v>83358</v>
      </c>
      <c r="C49" s="182">
        <v>78648</v>
      </c>
      <c r="D49" s="182">
        <v>28461</v>
      </c>
      <c r="E49" s="182">
        <v>4781</v>
      </c>
      <c r="F49" s="182">
        <v>4984</v>
      </c>
      <c r="G49" s="182">
        <v>1144</v>
      </c>
      <c r="H49" s="182">
        <v>4489</v>
      </c>
      <c r="I49" s="182">
        <v>1532</v>
      </c>
      <c r="J49" s="182">
        <v>308</v>
      </c>
      <c r="K49" s="182">
        <v>40</v>
      </c>
      <c r="L49" s="45">
        <f t="shared" si="1"/>
        <v>195248</v>
      </c>
      <c r="N49" s="39"/>
      <c r="O49" s="196"/>
      <c r="P49" s="196"/>
      <c r="Q49" s="196"/>
      <c r="R49" s="196"/>
      <c r="S49" s="196"/>
      <c r="T49" s="196"/>
      <c r="U49" s="196"/>
      <c r="V49" s="196"/>
    </row>
    <row r="50" spans="1:22">
      <c r="A50" s="42">
        <v>2015</v>
      </c>
      <c r="B50" s="182">
        <v>89030</v>
      </c>
      <c r="C50" s="182">
        <v>56317</v>
      </c>
      <c r="D50" s="182">
        <v>31271</v>
      </c>
      <c r="E50" s="182">
        <v>3187</v>
      </c>
      <c r="F50" s="182">
        <v>5971</v>
      </c>
      <c r="G50" s="182">
        <v>985</v>
      </c>
      <c r="H50" s="182">
        <v>4454</v>
      </c>
      <c r="I50" s="182">
        <v>1281</v>
      </c>
      <c r="J50" s="182">
        <v>322</v>
      </c>
      <c r="K50" s="182">
        <v>48</v>
      </c>
      <c r="L50" s="45">
        <f t="shared" si="1"/>
        <v>179805</v>
      </c>
      <c r="N50" s="39"/>
      <c r="O50" s="196"/>
      <c r="P50" s="196"/>
      <c r="Q50" s="196"/>
      <c r="R50" s="196"/>
      <c r="S50" s="196"/>
      <c r="T50" s="196"/>
      <c r="U50" s="196"/>
      <c r="V50" s="196"/>
    </row>
    <row r="51" spans="1:22">
      <c r="A51" s="42">
        <v>2016</v>
      </c>
      <c r="B51" s="182">
        <v>97337</v>
      </c>
      <c r="C51" s="182">
        <v>38471</v>
      </c>
      <c r="D51" s="182">
        <v>36524</v>
      </c>
      <c r="E51" s="182">
        <v>2861</v>
      </c>
      <c r="F51" s="182">
        <v>6076</v>
      </c>
      <c r="G51" s="182">
        <v>920</v>
      </c>
      <c r="H51" s="182">
        <v>4208</v>
      </c>
      <c r="I51" s="182">
        <v>978</v>
      </c>
      <c r="J51" s="182">
        <v>644</v>
      </c>
      <c r="K51" s="182">
        <v>46</v>
      </c>
      <c r="L51" s="45">
        <f t="shared" si="1"/>
        <v>175193</v>
      </c>
      <c r="N51" s="39"/>
      <c r="O51" s="196"/>
      <c r="P51" s="196"/>
      <c r="Q51" s="196"/>
      <c r="R51" s="196"/>
      <c r="S51" s="196"/>
      <c r="T51" s="196"/>
      <c r="U51" s="196"/>
      <c r="V51" s="196"/>
    </row>
    <row r="52" spans="1:22">
      <c r="A52" s="42">
        <v>2017</v>
      </c>
      <c r="B52" s="182">
        <v>104018</v>
      </c>
      <c r="C52" s="182">
        <v>35586</v>
      </c>
      <c r="D52" s="182">
        <v>42608</v>
      </c>
      <c r="E52" s="182">
        <v>2631</v>
      </c>
      <c r="F52" s="182">
        <v>6445</v>
      </c>
      <c r="G52" s="182">
        <v>592</v>
      </c>
      <c r="H52" s="182">
        <v>5359</v>
      </c>
      <c r="I52" s="182">
        <v>842</v>
      </c>
      <c r="J52" s="182">
        <v>581</v>
      </c>
      <c r="K52" s="182">
        <v>41</v>
      </c>
      <c r="L52" s="45">
        <f t="shared" si="1"/>
        <v>184843</v>
      </c>
      <c r="N52" s="39"/>
      <c r="O52" s="196"/>
      <c r="P52" s="196"/>
      <c r="Q52" s="196"/>
      <c r="R52" s="196"/>
      <c r="S52" s="196"/>
      <c r="T52" s="196"/>
      <c r="U52" s="196"/>
      <c r="V52" s="196"/>
    </row>
    <row r="53" spans="1:22">
      <c r="A53" s="42">
        <v>2018</v>
      </c>
      <c r="B53" s="182">
        <v>104203</v>
      </c>
      <c r="C53" s="182">
        <v>24512</v>
      </c>
      <c r="D53" s="182">
        <v>44591</v>
      </c>
      <c r="E53" s="182">
        <v>4961</v>
      </c>
      <c r="F53" s="182">
        <v>6625</v>
      </c>
      <c r="G53" s="182">
        <v>398</v>
      </c>
      <c r="H53" s="182">
        <v>5584</v>
      </c>
      <c r="I53" s="182">
        <v>586</v>
      </c>
      <c r="J53" s="182">
        <v>855</v>
      </c>
      <c r="K53" s="182">
        <v>25</v>
      </c>
      <c r="L53" s="45">
        <f t="shared" si="1"/>
        <v>178267</v>
      </c>
      <c r="N53" s="39"/>
      <c r="O53" s="196"/>
      <c r="P53" s="196"/>
      <c r="Q53" s="196"/>
      <c r="R53" s="196"/>
      <c r="S53" s="196"/>
      <c r="T53" s="196"/>
      <c r="U53" s="196"/>
      <c r="V53" s="196"/>
    </row>
    <row r="54" spans="1:22">
      <c r="A54" s="42">
        <v>2019</v>
      </c>
      <c r="B54" s="182">
        <v>101020</v>
      </c>
      <c r="C54" s="182">
        <v>12327</v>
      </c>
      <c r="D54" s="182">
        <v>42453</v>
      </c>
      <c r="E54" s="182">
        <v>2989</v>
      </c>
      <c r="F54" s="182">
        <v>6794</v>
      </c>
      <c r="G54" s="182">
        <v>323</v>
      </c>
      <c r="H54" s="182">
        <v>5637</v>
      </c>
      <c r="I54" s="182">
        <v>306</v>
      </c>
      <c r="J54" s="182">
        <v>368</v>
      </c>
      <c r="K54" s="182">
        <v>7</v>
      </c>
      <c r="L54" s="45">
        <f t="shared" si="1"/>
        <v>158789</v>
      </c>
      <c r="N54" s="39"/>
      <c r="O54" s="196"/>
      <c r="P54" s="196"/>
      <c r="Q54" s="196"/>
      <c r="R54" s="196"/>
      <c r="S54" s="196"/>
      <c r="T54" s="196"/>
      <c r="U54" s="196"/>
      <c r="V54" s="196"/>
    </row>
    <row r="55" spans="1:22">
      <c r="A55" s="42">
        <v>2020</v>
      </c>
      <c r="B55" s="182">
        <v>78756</v>
      </c>
      <c r="C55" s="182">
        <v>5611</v>
      </c>
      <c r="D55" s="182">
        <v>32651</v>
      </c>
      <c r="E55" s="182">
        <v>1140</v>
      </c>
      <c r="F55" s="182">
        <v>7546</v>
      </c>
      <c r="G55" s="182">
        <v>200</v>
      </c>
      <c r="H55" s="182">
        <v>4548</v>
      </c>
      <c r="I55" s="182">
        <v>202</v>
      </c>
      <c r="J55" s="182">
        <v>215</v>
      </c>
      <c r="K55" s="182">
        <v>0</v>
      </c>
      <c r="L55" s="45">
        <f t="shared" si="1"/>
        <v>118158</v>
      </c>
      <c r="N55" s="39"/>
      <c r="O55" s="196"/>
      <c r="P55" s="196"/>
      <c r="Q55" s="196"/>
      <c r="R55" s="196"/>
      <c r="S55" s="196"/>
      <c r="T55" s="196"/>
      <c r="U55" s="196"/>
      <c r="V55" s="196"/>
    </row>
    <row r="56" spans="1:22">
      <c r="A56" s="42">
        <v>2021</v>
      </c>
      <c r="B56" s="182">
        <v>109565</v>
      </c>
      <c r="C56" s="182">
        <v>3049</v>
      </c>
      <c r="D56" s="182">
        <v>45577</v>
      </c>
      <c r="E56" s="182">
        <v>1130</v>
      </c>
      <c r="F56" s="182">
        <v>9382</v>
      </c>
      <c r="G56" s="182">
        <v>139</v>
      </c>
      <c r="H56" s="182">
        <v>5843</v>
      </c>
      <c r="I56" s="182">
        <v>190</v>
      </c>
      <c r="J56" s="182">
        <v>355</v>
      </c>
      <c r="K56" s="182">
        <v>2</v>
      </c>
      <c r="L56" s="45">
        <f t="shared" si="1"/>
        <v>159321</v>
      </c>
      <c r="O56" s="196"/>
      <c r="P56" s="196"/>
      <c r="Q56" s="196"/>
      <c r="R56" s="196"/>
      <c r="S56" s="196"/>
      <c r="T56" s="196"/>
      <c r="U56" s="196"/>
      <c r="V56" s="196"/>
    </row>
    <row r="57" spans="1:22">
      <c r="A57" s="42">
        <v>2022</v>
      </c>
      <c r="B57" s="182">
        <v>114110</v>
      </c>
      <c r="C57" s="182">
        <v>1225</v>
      </c>
      <c r="D57" s="182">
        <v>40181</v>
      </c>
      <c r="E57" s="182">
        <v>608</v>
      </c>
      <c r="F57" s="182">
        <v>9402</v>
      </c>
      <c r="G57" s="182">
        <v>84</v>
      </c>
      <c r="H57" s="182">
        <v>6833</v>
      </c>
      <c r="I57" s="182">
        <v>85</v>
      </c>
      <c r="J57" s="182">
        <v>414</v>
      </c>
      <c r="K57" s="182">
        <v>1</v>
      </c>
      <c r="L57" s="45">
        <f t="shared" si="1"/>
        <v>156124</v>
      </c>
      <c r="O57" s="196"/>
      <c r="P57" s="196"/>
      <c r="Q57" s="196"/>
      <c r="R57" s="196"/>
      <c r="S57" s="196"/>
      <c r="T57" s="196"/>
      <c r="U57" s="196"/>
      <c r="V57" s="196"/>
    </row>
    <row r="58" spans="1:22">
      <c r="A58" s="42">
        <v>2023</v>
      </c>
      <c r="B58" s="182">
        <v>109041</v>
      </c>
      <c r="C58" s="182">
        <v>646</v>
      </c>
      <c r="D58" s="182">
        <v>30016</v>
      </c>
      <c r="E58" s="182">
        <v>593</v>
      </c>
      <c r="F58" s="182">
        <v>8393</v>
      </c>
      <c r="G58" s="182">
        <v>32</v>
      </c>
      <c r="H58" s="182">
        <v>7568</v>
      </c>
      <c r="I58" s="182">
        <v>59</v>
      </c>
      <c r="J58" s="182">
        <v>294</v>
      </c>
      <c r="K58" s="182">
        <v>0</v>
      </c>
      <c r="L58" s="45">
        <f t="shared" si="1"/>
        <v>140296</v>
      </c>
      <c r="O58" s="196"/>
      <c r="P58" s="196"/>
      <c r="Q58" s="196"/>
      <c r="R58" s="196"/>
      <c r="S58" s="196"/>
      <c r="T58" s="196"/>
      <c r="U58" s="196"/>
      <c r="V58" s="196"/>
    </row>
    <row r="59" spans="1:22">
      <c r="A59" s="42">
        <v>2024</v>
      </c>
      <c r="B59" s="182">
        <v>87332</v>
      </c>
      <c r="C59" s="182">
        <v>76</v>
      </c>
      <c r="D59" s="182">
        <v>33606</v>
      </c>
      <c r="E59" s="182">
        <v>272</v>
      </c>
      <c r="F59" s="182">
        <v>8082</v>
      </c>
      <c r="G59" s="182">
        <v>21</v>
      </c>
      <c r="H59" s="182">
        <v>6952</v>
      </c>
      <c r="I59" s="182">
        <v>17</v>
      </c>
      <c r="J59" s="182">
        <v>727</v>
      </c>
      <c r="K59" s="182">
        <v>4</v>
      </c>
      <c r="L59" s="45">
        <f t="shared" ref="L59" si="2">SUM(B59:E59)</f>
        <v>121286</v>
      </c>
      <c r="O59" s="196"/>
      <c r="P59" s="196"/>
      <c r="Q59" s="196"/>
      <c r="R59" s="196"/>
      <c r="S59" s="196"/>
      <c r="T59" s="196"/>
      <c r="U59" s="196"/>
      <c r="V59" s="196"/>
    </row>
  </sheetData>
  <phoneticPr fontId="0" type="noConversion"/>
  <hyperlinks>
    <hyperlink ref="J1" location="Contents!A1" display="Back to Contents" xr:uid="{00000000-0004-0000-0900-000000000000}"/>
  </hyperlinks>
  <pageMargins left="0.75" right="0.75" top="1" bottom="1" header="0.5" footer="0.5"/>
  <pageSetup paperSize="9" orientation="landscape" horizontalDpi="4294967292" vertic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b704b8-fbbd-4a88-bc3b-8747c8dd019f">
      <Terms xmlns="http://schemas.microsoft.com/office/infopath/2007/PartnerControls"/>
    </lcf76f155ced4ddcb4097134ff3c332f>
    <TaxCatchAll xmlns="e1a6c933-e2f9-4565-8366-99f4b941a1b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B852E26D53214697B0E6D1B589F117" ma:contentTypeVersion="16" ma:contentTypeDescription="Create a new document." ma:contentTypeScope="" ma:versionID="135fcafc89132d8dd97854f3e823e99c">
  <xsd:schema xmlns:xsd="http://www.w3.org/2001/XMLSchema" xmlns:xs="http://www.w3.org/2001/XMLSchema" xmlns:p="http://schemas.microsoft.com/office/2006/metadata/properties" xmlns:ns2="2ab704b8-fbbd-4a88-bc3b-8747c8dd019f" xmlns:ns3="e1a6c933-e2f9-4565-8366-99f4b941a1ba" targetNamespace="http://schemas.microsoft.com/office/2006/metadata/properties" ma:root="true" ma:fieldsID="11bb6c41b1b1adb954f18c51fdae6622" ns2:_="" ns3:_="">
    <xsd:import namespace="2ab704b8-fbbd-4a88-bc3b-8747c8dd019f"/>
    <xsd:import namespace="e1a6c933-e2f9-4565-8366-99f4b941a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b704b8-fbbd-4a88-bc3b-8747c8dd0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10464bf-8dd1-4a76-bea6-cbe64bb4eab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a6c933-e2f9-4565-8366-99f4b941a1b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eb9df8-0f40-41e4-888d-96432e878055}" ma:internalName="TaxCatchAll" ma:showField="CatchAllData" ma:web="e1a6c933-e2f9-4565-8366-99f4b941a1b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B4DD6F-C180-41EB-BCE1-D3C248D77CD3}">
  <ds:schemaRefs>
    <ds:schemaRef ds:uri="http://schemas.microsoft.com/sharepoint/v3/contenttype/forms"/>
  </ds:schemaRefs>
</ds:datastoreItem>
</file>

<file path=customXml/itemProps2.xml><?xml version="1.0" encoding="utf-8"?>
<ds:datastoreItem xmlns:ds="http://schemas.openxmlformats.org/officeDocument/2006/customXml" ds:itemID="{26EB729E-8772-4200-8A5C-BC4C51475F91}">
  <ds:schemaRefs>
    <ds:schemaRef ds:uri="http://schemas.microsoft.com/office/2006/metadata/properties"/>
    <ds:schemaRef ds:uri="http://schemas.microsoft.com/office/infopath/2007/PartnerControls"/>
    <ds:schemaRef ds:uri="2ab704b8-fbbd-4a88-bc3b-8747c8dd019f"/>
    <ds:schemaRef ds:uri="e1a6c933-e2f9-4565-8366-99f4b941a1ba"/>
  </ds:schemaRefs>
</ds:datastoreItem>
</file>

<file path=customXml/itemProps3.xml><?xml version="1.0" encoding="utf-8"?>
<ds:datastoreItem xmlns:ds="http://schemas.openxmlformats.org/officeDocument/2006/customXml" ds:itemID="{1B39DB01-E6D5-4765-9612-C3E6F2407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b704b8-fbbd-4a88-bc3b-8747c8dd019f"/>
    <ds:schemaRef ds:uri="e1a6c933-e2f9-4565-8366-99f4b941a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36</vt:i4>
      </vt:variant>
      <vt:variant>
        <vt:lpstr>Named Ranges</vt:lpstr>
      </vt:variant>
      <vt:variant>
        <vt:i4>15</vt:i4>
      </vt:variant>
    </vt:vector>
  </HeadingPairs>
  <TitlesOfParts>
    <vt:vector size="51" baseType="lpstr">
      <vt:lpstr>Contents</vt:lpstr>
      <vt:lpstr>1.1, 1.2</vt:lpstr>
      <vt:lpstr>1.1extra</vt:lpstr>
      <vt:lpstr>1.3</vt:lpstr>
      <vt:lpstr>1.4 to 1.7</vt:lpstr>
      <vt:lpstr>1.4b</vt:lpstr>
      <vt:lpstr>1.5b</vt:lpstr>
      <vt:lpstr>2.1, 2.2, 2.3,2.4</vt:lpstr>
      <vt:lpstr>2.5a-2.8a</vt:lpstr>
      <vt:lpstr>2.9</vt:lpstr>
      <vt:lpstr>2.10</vt:lpstr>
      <vt:lpstr>3.1,3.2,3.4,8.3</vt:lpstr>
      <vt:lpstr>3.5</vt:lpstr>
      <vt:lpstr>3.6</vt:lpstr>
      <vt:lpstr>4.1, 4.2</vt:lpstr>
      <vt:lpstr>4.3a,b</vt:lpstr>
      <vt:lpstr>4.4</vt:lpstr>
      <vt:lpstr>5.1</vt:lpstr>
      <vt:lpstr>5.2abcd</vt:lpstr>
      <vt:lpstr>6.1,6.2c</vt:lpstr>
      <vt:lpstr>6.2b</vt:lpstr>
      <vt:lpstr>6.3</vt:lpstr>
      <vt:lpstr>6.4a,b</vt:lpstr>
      <vt:lpstr>6.5a,b</vt:lpstr>
      <vt:lpstr>6.7a, b</vt:lpstr>
      <vt:lpstr>7.1,7.2</vt:lpstr>
      <vt:lpstr>7.3abc</vt:lpstr>
      <vt:lpstr>7.3de</vt:lpstr>
      <vt:lpstr>8.1a,b</vt:lpstr>
      <vt:lpstr>8.2a,b</vt:lpstr>
      <vt:lpstr>8.4</vt:lpstr>
      <vt:lpstr>8.5</vt:lpstr>
      <vt:lpstr>9.1</vt:lpstr>
      <vt:lpstr>9.2</vt:lpstr>
      <vt:lpstr>10.1, 10.2</vt:lpstr>
      <vt:lpstr>11.1,11.2</vt:lpstr>
      <vt:lpstr>'10.1, 10.2'!Print_Area</vt:lpstr>
      <vt:lpstr>'2.1, 2.2, 2.3,2.4'!Print_Area</vt:lpstr>
      <vt:lpstr>'2.9'!Print_Area</vt:lpstr>
      <vt:lpstr>'3.1,3.2,3.4,8.3'!Print_Area</vt:lpstr>
      <vt:lpstr>'4.3a,b'!Print_Area</vt:lpstr>
      <vt:lpstr>'5.2abcd'!Print_Area</vt:lpstr>
      <vt:lpstr>'6.2b'!Print_Area</vt:lpstr>
      <vt:lpstr>'6.3'!Print_Area</vt:lpstr>
      <vt:lpstr>'6.4a,b'!Print_Area</vt:lpstr>
      <vt:lpstr>'6.5a,b'!Print_Area</vt:lpstr>
      <vt:lpstr>'6.7a, b'!Print_Area</vt:lpstr>
      <vt:lpstr>'7.1,7.2'!Print_Area</vt:lpstr>
      <vt:lpstr>'8.1a,b'!Print_Area</vt:lpstr>
      <vt:lpstr>'8.2a,b'!Print_Area</vt:lpstr>
      <vt:lpstr>Contents!Print_Area</vt:lpstr>
    </vt:vector>
  </TitlesOfParts>
  <Manager/>
  <Company>Ministry of Transport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Fleet Statistics</dc:title>
  <dc:subject/>
  <dc:creator>Ministry of Transport</dc:creator>
  <cp:keywords/>
  <dc:description/>
  <cp:lastModifiedBy>Haobo Wang</cp:lastModifiedBy>
  <cp:revision/>
  <dcterms:created xsi:type="dcterms:W3CDTF">2006-12-05T20:28:39Z</dcterms:created>
  <dcterms:modified xsi:type="dcterms:W3CDTF">2025-09-10T01:02:13Z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-32135808</vt:i4>
  </property>
  <property fmtid="{D5CDD505-2E9C-101B-9397-08002B2CF9AE}" pid="4" name="_EmailSubject">
    <vt:lpwstr>Stats again</vt:lpwstr>
  </property>
  <property fmtid="{D5CDD505-2E9C-101B-9397-08002B2CF9AE}" pid="5" name="_AuthorEmail">
    <vt:lpwstr>s.badger@transport.govt.nz</vt:lpwstr>
  </property>
  <property fmtid="{D5CDD505-2E9C-101B-9397-08002B2CF9AE}" pid="6" name="_AuthorEmailDisplayName">
    <vt:lpwstr>Stuart Badger</vt:lpwstr>
  </property>
  <property fmtid="{D5CDD505-2E9C-101B-9397-08002B2CF9AE}" pid="7" name="_PreviousAdHocReviewCycleID">
    <vt:i4>-566783392</vt:i4>
  </property>
  <property fmtid="{D5CDD505-2E9C-101B-9397-08002B2CF9AE}" pid="8" name="_ReviewingToolsShownOnce">
    <vt:lpwstr/>
  </property>
  <property fmtid="{D5CDD505-2E9C-101B-9397-08002B2CF9AE}" pid="9" name="ContentTypeId">
    <vt:lpwstr>0x01010069B852E26D53214697B0E6D1B589F117</vt:lpwstr>
  </property>
  <property fmtid="{D5CDD505-2E9C-101B-9397-08002B2CF9AE}" pid="10" name="MediaServiceImageTags">
    <vt:lpwstr/>
  </property>
</Properties>
</file>